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งานพี่กื้อ 69\วันที่ 5 การบริหารงบประมาณปี 2569\"/>
    </mc:Choice>
  </mc:AlternateContent>
  <xr:revisionPtr revIDLastSave="0" documentId="13_ncr:1_{0D6DFF60-69E3-4F9E-9C6E-D9A593B24540}" xr6:coauthVersionLast="47" xr6:coauthVersionMax="47" xr10:uidLastSave="{00000000-0000-0000-0000-000000000000}"/>
  <bookViews>
    <workbookView xWindow="-120" yWindow="-120" windowWidth="24240" windowHeight="13140" tabRatio="721" xr2:uid="{00000000-000D-0000-FFFF-FFFF00000000}"/>
  </bookViews>
  <sheets>
    <sheet name="แบบ 01-69" sheetId="19" r:id="rId1"/>
    <sheet name="แบบ 02-69 " sheetId="18" r:id="rId2"/>
    <sheet name="แบบปรับใหม่ 62.1 (2)" sheetId="10" state="hidden" r:id="rId3"/>
    <sheet name="แบบปรับใหม่ 62.1" sheetId="7" state="hidden" r:id="rId4"/>
  </sheets>
  <definedNames>
    <definedName name="_xlnm._FilterDatabase" localSheetId="3" hidden="1">'แบบปรับใหม่ 62.1'!$J$1:$J$119</definedName>
    <definedName name="_xlnm.Print_Titles" localSheetId="3">'แบบปรับใหม่ 62.1'!$5:$6</definedName>
    <definedName name="_xlnm.Print_Titles" localSheetId="2">'แบบปรับใหม่ 62.1 (2)'!$5:$6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8" i="18" l="1"/>
  <c r="Q15" i="18"/>
  <c r="Q13" i="18"/>
  <c r="Q9" i="18"/>
  <c r="O19" i="19"/>
  <c r="O14" i="19"/>
  <c r="O11" i="19"/>
  <c r="O7" i="19"/>
  <c r="L26" i="18" l="1"/>
  <c r="J26" i="18"/>
  <c r="H26" i="18"/>
  <c r="G26" i="18"/>
  <c r="F26" i="18"/>
  <c r="E26" i="18"/>
  <c r="G26" i="19"/>
  <c r="K26" i="19"/>
  <c r="I26" i="19"/>
  <c r="F26" i="19"/>
  <c r="E26" i="19"/>
  <c r="D26" i="19"/>
  <c r="R14" i="19"/>
  <c r="Q14" i="19"/>
  <c r="P14" i="19"/>
  <c r="N14" i="19"/>
  <c r="F14" i="19"/>
  <c r="E14" i="19"/>
  <c r="D14" i="19"/>
  <c r="R11" i="19"/>
  <c r="Q11" i="19"/>
  <c r="P11" i="19"/>
  <c r="N11" i="19"/>
  <c r="F11" i="19"/>
  <c r="E11" i="19"/>
  <c r="D11" i="19"/>
  <c r="R7" i="19"/>
  <c r="Q7" i="19"/>
  <c r="P7" i="19"/>
  <c r="N7" i="19"/>
  <c r="N19" i="19" s="1"/>
  <c r="F7" i="19"/>
  <c r="E7" i="19"/>
  <c r="D7" i="19"/>
  <c r="R18" i="18"/>
  <c r="S18" i="18"/>
  <c r="T18" i="18"/>
  <c r="P18" i="18"/>
  <c r="G9" i="18"/>
  <c r="F9" i="18"/>
  <c r="G15" i="18"/>
  <c r="F15" i="18"/>
  <c r="C15" i="18"/>
  <c r="H13" i="18"/>
  <c r="G13" i="18"/>
  <c r="F13" i="18"/>
  <c r="C13" i="18"/>
  <c r="H9" i="18"/>
  <c r="C9" i="18"/>
  <c r="P19" i="19" l="1"/>
  <c r="D19" i="19"/>
  <c r="Q19" i="19"/>
  <c r="E19" i="19"/>
  <c r="H15" i="18"/>
  <c r="H18" i="18" s="1"/>
  <c r="F19" i="19"/>
  <c r="R19" i="19"/>
  <c r="G18" i="18"/>
  <c r="F18" i="18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I49" i="10"/>
  <c r="Y49" i="10" s="1"/>
  <c r="I48" i="10"/>
  <c r="Y48" i="10" s="1"/>
  <c r="I47" i="10"/>
  <c r="Y47" i="10" s="1"/>
  <c r="I46" i="10"/>
  <c r="Y46" i="10" s="1"/>
  <c r="I45" i="10"/>
  <c r="Y45" i="10" s="1"/>
  <c r="I44" i="10"/>
  <c r="Y44" i="10" s="1"/>
  <c r="I43" i="10"/>
  <c r="Y43" i="10" s="1"/>
  <c r="I42" i="10"/>
  <c r="Y42" i="10" s="1"/>
  <c r="I41" i="10"/>
  <c r="Y41" i="10" s="1"/>
  <c r="I40" i="10"/>
  <c r="Y40" i="10" s="1"/>
  <c r="I39" i="10"/>
  <c r="Y39" i="10" s="1"/>
  <c r="I38" i="10"/>
  <c r="Y38" i="10" s="1"/>
  <c r="I37" i="10"/>
  <c r="Y37" i="10" s="1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F7" i="10"/>
  <c r="E7" i="10"/>
  <c r="D7" i="10"/>
  <c r="G100" i="10" l="1"/>
  <c r="I17" i="10"/>
  <c r="C100" i="10"/>
  <c r="O100" i="10"/>
  <c r="Y20" i="10"/>
  <c r="I28" i="10"/>
  <c r="R91" i="10"/>
  <c r="W91" i="10"/>
  <c r="W100" i="10" s="1"/>
  <c r="N100" i="10"/>
  <c r="I33" i="10"/>
  <c r="W33" i="10"/>
  <c r="Y33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Y17" i="10"/>
  <c r="R84" i="10"/>
  <c r="Y84" i="10" s="1"/>
  <c r="Y26" i="10"/>
  <c r="Y28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Y91" i="10" l="1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<sst xmlns="http://schemas.openxmlformats.org/spreadsheetml/2006/main" count="589" uniqueCount="229">
  <si>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</si>
  <si>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</si>
  <si>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</si>
  <si>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</si>
  <si>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</si>
  <si>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</si>
  <si>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</si>
  <si>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</si>
  <si>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</si>
  <si>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</si>
  <si>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</si>
  <si>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</si>
  <si>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</si>
  <si>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</si>
  <si>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  กิจกรรม ...ก2.....</t>
  </si>
  <si>
    <t xml:space="preserve">  กิจกรรม ...ก3...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</si>
  <si>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</si>
  <si>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</si>
  <si>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..ข2..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</si>
  <si>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</si>
  <si>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</si>
  <si>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</si>
  <si>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</si>
  <si>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</si>
  <si>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 xml:space="preserve">  กิจกรรม..ค3.....</t>
  </si>
  <si>
    <t xml:space="preserve">  กิจกรรม .ค4....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</si>
  <si>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</si>
  <si>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</si>
  <si>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</si>
  <si>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</si>
  <si>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</si>
  <si>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</si>
  <si>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</si>
  <si>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</si>
  <si>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</si>
  <si>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</si>
  <si>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</si>
  <si>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</si>
  <si>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</si>
  <si>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</si>
  <si>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</si>
  <si>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</si>
  <si>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</si>
  <si>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</si>
  <si>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</si>
  <si>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</si>
  <si>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</si>
  <si>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</si>
  <si>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</si>
  <si>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</si>
  <si>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</si>
  <si>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</si>
  <si>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</si>
  <si>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</si>
  <si>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</si>
  <si>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</si>
  <si>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</si>
  <si>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</si>
  <si>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</si>
  <si>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</si>
  <si>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</si>
  <si>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</si>
  <si>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</si>
  <si>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</si>
  <si>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</si>
  <si>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</si>
  <si>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</si>
  <si>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</si>
  <si>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</si>
  <si>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</si>
  <si>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</si>
  <si>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</si>
  <si>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</si>
  <si>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</si>
  <si>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</si>
  <si>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</si>
  <si>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</si>
  <si>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</si>
  <si>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</si>
  <si>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</si>
  <si>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</si>
  <si>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</si>
  <si>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</si>
  <si>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</si>
  <si>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</si>
  <si>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</si>
  <si>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</si>
  <si>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</si>
  <si>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</si>
  <si>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</si>
  <si>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</si>
  <si>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</si>
  <si>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</si>
  <si>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</si>
  <si>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</si>
  <si>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</si>
  <si>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</si>
  <si>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</si>
  <si>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</si>
  <si>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</si>
  <si>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</si>
  <si>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</si>
  <si>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</si>
  <si>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</si>
  <si>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</si>
  <si>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</si>
  <si>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</si>
  <si>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</si>
  <si>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</si>
  <si>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</si>
  <si>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</si>
  <si>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</si>
  <si>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</si>
  <si>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</si>
  <si>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</si>
  <si>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</si>
  <si>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</si>
  <si>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</si>
  <si>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</si>
  <si>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</si>
  <si>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</si>
  <si>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</si>
  <si>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</si>
  <si>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</si>
  <si>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</si>
  <si>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</si>
  <si>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</si>
  <si>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</si>
  <si>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</si>
  <si>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</si>
  <si>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</si>
  <si>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</si>
  <si>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</si>
  <si>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</si>
  <si>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</si>
  <si>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</si>
  <si>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</si>
  <si>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</si>
  <si>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</si>
  <si>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</si>
  <si>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</si>
  <si>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</si>
  <si>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</si>
  <si>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</si>
  <si>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</si>
  <si>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</si>
  <si>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</si>
  <si>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</si>
  <si>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</si>
  <si>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</si>
  <si>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</si>
  <si>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</si>
  <si>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</si>
  <si>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</si>
  <si>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</si>
  <si>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</si>
  <si>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</si>
  <si>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</si>
  <si>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</si>
  <si>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</si>
  <si>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</si>
  <si>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</si>
  <si>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</si>
  <si>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</si>
  <si>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</si>
  <si>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</si>
  <si>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</si>
  <si>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</si>
  <si>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</si>
  <si>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</si>
  <si>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</si>
  <si>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</si>
  <si>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</si>
  <si>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</si>
  <si>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</si>
  <si>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</si>
  <si>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จังหวัด/กลุ่มจังหวัด.................................................................  (ข้อมูล ณ วันที่ ....................)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</si>
  <si>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</si>
  <si>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</si>
  <si>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</si>
  <si>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</si>
  <si>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</si>
  <si>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</si>
  <si>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(3.1) 
งบดำเนินงาน/รายจ่ายอื่น
(ระบุตัวเลข)</t>
  </si>
  <si>
    <t xml:space="preserve">โครงการเดิมตาม พ.ร.บ. </t>
  </si>
  <si>
    <t>1. โครงการ 1 ….</t>
  </si>
  <si>
    <t>2. โครงการ 2….</t>
  </si>
  <si>
    <t>3. โครงการ 3…</t>
  </si>
  <si>
    <t>1. โครงการ 4 ….</t>
  </si>
  <si>
    <t>1. โครงการ 3 ….</t>
  </si>
  <si>
    <t>2. โครงการ 4 ….</t>
  </si>
  <si>
    <t>หน่วยดำเนินการ</t>
  </si>
  <si>
    <t>พ.ร.บ.</t>
  </si>
  <si>
    <t>กิจกรรม</t>
  </si>
  <si>
    <t>งบประมาณ</t>
  </si>
  <si>
    <t>ยกเลิกกิจกรรม</t>
  </si>
  <si>
    <t>เปลี่ยนแปลงกิจกรรม/งบประมาณ</t>
  </si>
  <si>
    <t>งบลงทุน</t>
  </si>
  <si>
    <t>งบรายจ่ายประจำ</t>
  </si>
  <si>
    <t>สรุปข้อมูลกิจกรรมและงบประมาณ</t>
  </si>
  <si>
    <t>ภาพรวม</t>
  </si>
  <si>
    <t>โครงการ .....</t>
  </si>
  <si>
    <t>โครงการ....</t>
  </si>
  <si>
    <t>เริ่มต้น</t>
  </si>
  <si>
    <t>สิ้นสุด</t>
  </si>
  <si>
    <t>ก่อหนี้เสร็จ</t>
  </si>
  <si>
    <t>(3) ผลการดำเนิงาน (สถานะ/ปัญหาอุปสรรค)</t>
  </si>
  <si>
    <t>(3.3)
เหตุผล/ปัญหา 
(ระบุตัวเลขหรือคำว่าไม่มี)</t>
  </si>
  <si>
    <t>(2.1) งบดำเนินงาน/รายจ่ายอื่น
(ระบุตัวเลขเดือน)
(ตามแผน/คาดการณ์)</t>
  </si>
  <si>
    <t>(2.2) งบลงทุน
(ระบุตัวเลขเดือน)
(ตามแผน/คาดการณ์)</t>
  </si>
  <si>
    <t>(3.2) 
งบลงทุน
(ระบุตัวเลข)</t>
  </si>
  <si>
    <t xml:space="preserve">(1.2)
รายจ่ายประจำ (งบดำเนินงาน/
รายจ่ายอื่น) </t>
  </si>
  <si>
    <t>หมายเหตุ: สามารถศึกษาการบันทึกข้อมูลลงในแบบรายงานได้จากเอกสารคำอธิบาย</t>
  </si>
  <si>
    <t>(3) ผลการดำเนินงาน (สถานะ/ปัญหาอุปสรรค)</t>
  </si>
  <si>
    <t>(4) ผลการก่อหนี้ผูกพัน/ผลเบิกจ่าย/กันเงินเหลื่อมปี (บาท)</t>
  </si>
  <si>
    <t xml:space="preserve">(4.1)
วงเงินก่อหนี้ผูกพัน
</t>
  </si>
  <si>
    <t>(3.3)
เหตุผล/ปัญหา 
(ระบุตัวเลขหรือ
คำว่าไม่มี)</t>
  </si>
  <si>
    <t>(4.2)
เงินเหลือจ่ายจากการก่อหนี้ผูกพัน</t>
  </si>
  <si>
    <t xml:space="preserve">(4.3)
ผลการเบิกจ่ายสะสม ณ ปัจจุบัน
</t>
  </si>
  <si>
    <t>(4.5)
คาดการณ์
กันเงินไว้เบิกเหลื่อมปี</t>
  </si>
  <si>
    <t>เฉพาะโครงการ/กิจกรรมที่เปลี่ยนแปลงจากแผนปฏิบัติราชการประจำปี (โอนเปลี่ยนแปลง, เงินเหลือจ่าย, อื่น ๆ)</t>
  </si>
  <si>
    <t>โครงการ/กิจกรรมที่เปลี่ยนแปลงจากแผนปฏิบัติราชการประจำปี</t>
  </si>
  <si>
    <t>โครงการ (ให้ระบุทุกโครงการ/กิจกรรมที่นำงบประมาณไปใช้ในโครงการ/กิจกรรมที่เปลี่ยนแปลง)</t>
  </si>
  <si>
    <t>แบบรายงานผลการดำเนินงานตามแผนปฏิบัติราชการประจำปีงบประมาณ พ.ศ. 2569 ของจังหวัดและกลุ่มจังหวัด</t>
  </si>
  <si>
    <t>แบบรายงาน 01/2569</t>
  </si>
  <si>
    <t>(5) หมายเหตุ
ผลความก้าวหน้า (ร้อยละ)/รายละเอียดของปัญหาอุปสรรค/การปรับเพิ่มหรือลดงบประมาณ/วันเริ่มต้น-สิ้นสุดสัญญาหรือคาดว่าจะแล้วเสร็จ (กรณีไม่เป็นไปตามสัญญา)/เงินเหลือจ่ายที่ไม่ใช้แล้ว/กรณีต้องกันเงินไว้เบิกเหลื่อมปี 70 (ให้ระบุวงเงิน/วันที่คาดว่าจะแล้วเสร็จด้วย)</t>
  </si>
  <si>
    <t>(4.4)
คาดการณ์
ผลการเบิกจ่ายสะสม 
ณ 30 ก.ย. 69</t>
  </si>
  <si>
    <t>แบบรายงาน 02/2569</t>
  </si>
  <si>
    <t>***รายงานทุกวันที่ 30 ของเดือน โดยครั้งแรกให้รายงานภายในวันที่ 30 ตุลาคม 2568 ทั้งทางเอกสารและไปรษณีย์อิเล็กทรอนิกส์ที่ phangnga.plan2@gmail.com ในรูปแบบ MS Excel***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</si>
</sst>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8" formatCode="#,##0.00_ ;\-#,##0.00\ "/>
  </numFmts>
  <fonts count="1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  <font>
      <b/>
      <sz val="2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3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18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3" fontId="5" fillId="0" borderId="4" xfId="0" applyNumberFormat="1" applyFont="1" applyBorder="1" applyAlignment="1">
      <alignment horizontal="righ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9" fillId="0" borderId="0" xfId="0" applyNumberFormat="1" applyFont="1"/>
    <xf numFmtId="3" fontId="3" fillId="0" borderId="0" xfId="0" applyNumberFormat="1" applyFont="1"/>
    <xf numFmtId="0" fontId="3" fillId="6" borderId="5" xfId="0" applyFont="1" applyFill="1" applyBorder="1" applyAlignment="1">
      <alignment horizontal="left" vertical="top" wrapText="1"/>
    </xf>
    <xf numFmtId="187" fontId="7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187" fontId="5" fillId="3" borderId="4" xfId="0" applyNumberFormat="1" applyFont="1" applyFill="1" applyBorder="1" applyAlignment="1">
      <alignment horizontal="left" vertical="top" wrapText="1"/>
    </xf>
    <xf numFmtId="187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87" fontId="3" fillId="0" borderId="10" xfId="1" applyNumberFormat="1" applyFont="1" applyBorder="1" applyAlignment="1">
      <alignment horizontal="center" vertical="top" wrapText="1"/>
    </xf>
    <xf numFmtId="187" fontId="3" fillId="0" borderId="10" xfId="1" applyNumberFormat="1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87" fontId="3" fillId="0" borderId="9" xfId="1" applyNumberFormat="1" applyFont="1" applyBorder="1" applyAlignment="1">
      <alignment horizontal="right" vertical="top" wrapText="1"/>
    </xf>
    <xf numFmtId="187" fontId="3" fillId="0" borderId="9" xfId="1" applyNumberFormat="1" applyFont="1" applyBorder="1" applyAlignment="1">
      <alignment horizontal="center" vertical="top" wrapText="1"/>
    </xf>
    <xf numFmtId="187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7" fontId="3" fillId="0" borderId="4" xfId="1" applyNumberFormat="1" applyFont="1" applyBorder="1" applyAlignment="1">
      <alignment horizontal="right" vertical="top" wrapText="1"/>
    </xf>
    <xf numFmtId="187" fontId="3" fillId="0" borderId="4" xfId="1" applyNumberFormat="1" applyFont="1" applyBorder="1" applyAlignment="1">
      <alignment horizontal="center" vertical="top" wrapText="1"/>
    </xf>
    <xf numFmtId="187" fontId="3" fillId="0" borderId="4" xfId="1" applyNumberFormat="1" applyFont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center" vertical="top" wrapText="1"/>
    </xf>
    <xf numFmtId="187" fontId="5" fillId="3" borderId="5" xfId="1" applyNumberFormat="1" applyFont="1" applyFill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center" vertical="top" wrapText="1"/>
    </xf>
    <xf numFmtId="187" fontId="3" fillId="0" borderId="5" xfId="1" applyNumberFormat="1" applyFont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vertical="top"/>
    </xf>
    <xf numFmtId="0" fontId="7" fillId="0" borderId="0" xfId="0" applyFont="1"/>
    <xf numFmtId="3" fontId="2" fillId="7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17" fontId="3" fillId="0" borderId="5" xfId="1" applyNumberFormat="1" applyFont="1" applyBorder="1" applyAlignment="1">
      <alignment horizontal="left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13" fillId="0" borderId="0" xfId="0" applyFont="1" applyAlignment="1">
      <alignment vertical="top"/>
    </xf>
    <xf numFmtId="0" fontId="13" fillId="0" borderId="0" xfId="0" applyFont="1" applyAlignment="1">
      <alignment horizontal="left" vertical="top"/>
    </xf>
    <xf numFmtId="0" fontId="14" fillId="0" borderId="5" xfId="1" applyNumberFormat="1" applyFont="1" applyBorder="1" applyAlignment="1">
      <alignment horizontal="center" vertical="top" wrapText="1"/>
    </xf>
    <xf numFmtId="0" fontId="2" fillId="5" borderId="5" xfId="1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3" fontId="3" fillId="0" borderId="2" xfId="0" applyNumberFormat="1" applyFont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0" xfId="0" applyFont="1" applyAlignment="1">
      <alignment horizontal="right"/>
    </xf>
    <xf numFmtId="4" fontId="5" fillId="5" borderId="4" xfId="0" applyNumberFormat="1" applyFont="1" applyFill="1" applyBorder="1" applyAlignment="1">
      <alignment horizontal="right" vertical="top" wrapText="1"/>
    </xf>
    <xf numFmtId="4" fontId="2" fillId="5" borderId="5" xfId="1" applyNumberFormat="1" applyFont="1" applyFill="1" applyBorder="1" applyAlignment="1">
      <alignment horizontal="right" vertical="top" wrapText="1"/>
    </xf>
    <xf numFmtId="4" fontId="14" fillId="0" borderId="5" xfId="1" applyNumberFormat="1" applyFont="1" applyBorder="1" applyAlignment="1">
      <alignment horizontal="right" vertical="top" wrapText="1"/>
    </xf>
    <xf numFmtId="188" fontId="5" fillId="3" borderId="4" xfId="0" applyNumberFormat="1" applyFont="1" applyFill="1" applyBorder="1" applyAlignment="1">
      <alignment horizontal="right" vertical="top" wrapText="1"/>
    </xf>
    <xf numFmtId="188" fontId="3" fillId="0" borderId="10" xfId="1" applyNumberFormat="1" applyFont="1" applyBorder="1" applyAlignment="1">
      <alignment horizontal="right" vertical="top" wrapText="1"/>
    </xf>
    <xf numFmtId="188" fontId="5" fillId="3" borderId="5" xfId="1" applyNumberFormat="1" applyFont="1" applyFill="1" applyBorder="1" applyAlignment="1">
      <alignment horizontal="right" vertical="top" wrapText="1"/>
    </xf>
    <xf numFmtId="188" fontId="3" fillId="0" borderId="5" xfId="1" applyNumberFormat="1" applyFont="1" applyBorder="1" applyAlignment="1">
      <alignment horizontal="right" vertical="top" wrapText="1"/>
    </xf>
    <xf numFmtId="188" fontId="3" fillId="0" borderId="4" xfId="1" applyNumberFormat="1" applyFont="1" applyBorder="1" applyAlignment="1">
      <alignment horizontal="right" vertical="top" wrapText="1"/>
    </xf>
    <xf numFmtId="0" fontId="3" fillId="0" borderId="9" xfId="0" applyFont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5" fillId="3" borderId="8" xfId="0" applyFont="1" applyFill="1" applyBorder="1" applyAlignment="1">
      <alignment horizontal="center" vertical="center" wrapText="1"/>
    </xf>
    <xf numFmtId="188" fontId="5" fillId="3" borderId="2" xfId="0" applyNumberFormat="1" applyFont="1" applyFill="1" applyBorder="1" applyAlignment="1">
      <alignment vertical="center" wrapText="1"/>
    </xf>
    <xf numFmtId="0" fontId="3" fillId="3" borderId="2" xfId="0" applyFont="1" applyFill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4" fontId="14" fillId="0" borderId="6" xfId="1" applyNumberFormat="1" applyFont="1" applyBorder="1" applyAlignment="1">
      <alignment horizontal="right" vertical="top" wrapText="1"/>
    </xf>
    <xf numFmtId="4" fontId="2" fillId="5" borderId="2" xfId="0" applyNumberFormat="1" applyFont="1" applyFill="1" applyBorder="1" applyAlignment="1">
      <alignment horizontal="right" vertical="center" wrapText="1"/>
    </xf>
    <xf numFmtId="0" fontId="5" fillId="5" borderId="4" xfId="0" applyFont="1" applyFill="1" applyBorder="1" applyAlignment="1">
      <alignment horizontal="right" vertical="top" wrapText="1"/>
    </xf>
    <xf numFmtId="2" fontId="5" fillId="5" borderId="4" xfId="0" applyNumberFormat="1" applyFont="1" applyFill="1" applyBorder="1" applyAlignment="1">
      <alignment horizontal="right" vertical="top" wrapText="1"/>
    </xf>
    <xf numFmtId="2" fontId="3" fillId="0" borderId="5" xfId="1" applyNumberFormat="1" applyFont="1" applyBorder="1" applyAlignment="1">
      <alignment horizontal="right" vertical="top" wrapText="1"/>
    </xf>
    <xf numFmtId="2" fontId="5" fillId="5" borderId="5" xfId="1" applyNumberFormat="1" applyFont="1" applyFill="1" applyBorder="1" applyAlignment="1">
      <alignment horizontal="right" vertical="top" wrapText="1"/>
    </xf>
    <xf numFmtId="2" fontId="3" fillId="0" borderId="6" xfId="1" applyNumberFormat="1" applyFont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vertical="center" wrapText="1"/>
    </xf>
    <xf numFmtId="0" fontId="3" fillId="0" borderId="5" xfId="1" applyNumberFormat="1" applyFont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right" vertical="top" wrapText="1"/>
    </xf>
    <xf numFmtId="0" fontId="14" fillId="0" borderId="5" xfId="1" applyNumberFormat="1" applyFont="1" applyBorder="1" applyAlignment="1">
      <alignment horizontal="right" vertical="top" wrapText="1"/>
    </xf>
    <xf numFmtId="0" fontId="2" fillId="5" borderId="5" xfId="1" applyNumberFormat="1" applyFont="1" applyFill="1" applyBorder="1" applyAlignment="1">
      <alignment horizontal="right" vertical="top" wrapText="1"/>
    </xf>
    <xf numFmtId="0" fontId="3" fillId="3" borderId="4" xfId="0" applyFont="1" applyFill="1" applyBorder="1" applyAlignment="1">
      <alignment wrapText="1"/>
    </xf>
    <xf numFmtId="2" fontId="3" fillId="3" borderId="4" xfId="0" applyNumberFormat="1" applyFont="1" applyFill="1" applyBorder="1" applyAlignment="1">
      <alignment wrapText="1"/>
    </xf>
    <xf numFmtId="2" fontId="3" fillId="0" borderId="9" xfId="0" applyNumberFormat="1" applyFont="1" applyBorder="1" applyAlignment="1">
      <alignment vertical="top" wrapText="1"/>
    </xf>
    <xf numFmtId="2" fontId="3" fillId="0" borderId="9" xfId="0" applyNumberFormat="1" applyFont="1" applyBorder="1" applyAlignment="1">
      <alignment wrapText="1"/>
    </xf>
    <xf numFmtId="2" fontId="3" fillId="3" borderId="5" xfId="0" applyNumberFormat="1" applyFont="1" applyFill="1" applyBorder="1" applyAlignment="1">
      <alignment wrapText="1"/>
    </xf>
    <xf numFmtId="2" fontId="3" fillId="3" borderId="2" xfId="0" applyNumberFormat="1" applyFont="1" applyFill="1" applyBorder="1" applyAlignment="1">
      <alignment wrapText="1"/>
    </xf>
    <xf numFmtId="0" fontId="5" fillId="5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5" fillId="3" borderId="4" xfId="1" applyNumberFormat="1" applyFont="1" applyFill="1" applyBorder="1" applyAlignment="1">
      <alignment horizontal="center" vertical="top" wrapText="1"/>
    </xf>
    <xf numFmtId="0" fontId="3" fillId="0" borderId="9" xfId="1" applyNumberFormat="1" applyFont="1" applyBorder="1" applyAlignment="1">
      <alignment horizontal="center" vertical="top" wrapText="1"/>
    </xf>
    <xf numFmtId="0" fontId="5" fillId="3" borderId="5" xfId="1" applyNumberFormat="1" applyFont="1" applyFill="1" applyBorder="1" applyAlignment="1">
      <alignment horizontal="center" vertical="top" wrapText="1"/>
    </xf>
    <xf numFmtId="0" fontId="5" fillId="3" borderId="2" xfId="1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15" fillId="0" borderId="0" xfId="0" applyFont="1" applyAlignment="1">
      <alignment vertical="top"/>
    </xf>
    <xf numFmtId="0" fontId="8" fillId="0" borderId="0" xfId="0" applyFont="1" applyAlignment="1">
      <alignment vertical="top"/>
    </xf>
    <xf numFmtId="4" fontId="3" fillId="0" borderId="7" xfId="0" applyNumberFormat="1" applyFont="1" applyBorder="1" applyAlignment="1">
      <alignment horizontal="center" vertical="top"/>
    </xf>
    <xf numFmtId="4" fontId="3" fillId="0" borderId="8" xfId="0" applyNumberFormat="1" applyFont="1" applyBorder="1" applyAlignment="1">
      <alignment horizontal="center" vertical="top"/>
    </xf>
    <xf numFmtId="3" fontId="3" fillId="0" borderId="7" xfId="0" applyNumberFormat="1" applyFont="1" applyBorder="1" applyAlignment="1">
      <alignment horizontal="center" vertical="top"/>
    </xf>
    <xf numFmtId="3" fontId="3" fillId="0" borderId="8" xfId="0" applyNumberFormat="1" applyFont="1" applyBorder="1" applyAlignment="1">
      <alignment horizontal="center" vertical="top"/>
    </xf>
    <xf numFmtId="0" fontId="5" fillId="0" borderId="0" xfId="0" applyFont="1" applyAlignment="1">
      <alignment horizontal="left" vertical="top" wrapText="1"/>
    </xf>
    <xf numFmtId="3" fontId="2" fillId="9" borderId="2" xfId="0" applyNumberFormat="1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3" fontId="2" fillId="8" borderId="2" xfId="0" applyNumberFormat="1" applyFont="1" applyFill="1" applyBorder="1" applyAlignment="1">
      <alignment horizontal="center" vertical="top" wrapText="1"/>
    </xf>
    <xf numFmtId="3" fontId="2" fillId="9" borderId="1" xfId="0" applyNumberFormat="1" applyFont="1" applyFill="1" applyBorder="1" applyAlignment="1">
      <alignment horizontal="center" vertical="top" wrapText="1"/>
    </xf>
    <xf numFmtId="3" fontId="2" fillId="9" borderId="3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3" fontId="12" fillId="10" borderId="1" xfId="0" applyNumberFormat="1" applyFont="1" applyFill="1" applyBorder="1" applyAlignment="1">
      <alignment horizontal="center" vertical="top" wrapText="1"/>
    </xf>
    <xf numFmtId="3" fontId="12" fillId="10" borderId="9" xfId="0" applyNumberFormat="1" applyFont="1" applyFill="1" applyBorder="1" applyAlignment="1">
      <alignment horizontal="center" vertical="top" wrapText="1"/>
    </xf>
    <xf numFmtId="3" fontId="12" fillId="10" borderId="3" xfId="0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top" wrapText="1"/>
    </xf>
    <xf numFmtId="3" fontId="2" fillId="2" borderId="2" xfId="0" applyNumberFormat="1" applyFont="1" applyFill="1" applyBorder="1" applyAlignment="1">
      <alignment horizontal="center" vertical="top" wrapText="1"/>
    </xf>
    <xf numFmtId="3" fontId="12" fillId="7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0" fontId="11" fillId="0" borderId="0" xfId="0" applyFont="1" applyAlignment="1">
      <alignment horizontal="center" vertical="center"/>
    </xf>
    <xf numFmtId="0" fontId="2" fillId="4" borderId="2" xfId="0" applyFont="1" applyFill="1" applyBorder="1" applyAlignment="1">
      <alignment horizontal="center" vertical="top"/>
    </xf>
    <xf numFmtId="3" fontId="2" fillId="4" borderId="2" xfId="0" applyNumberFormat="1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212989</xdr:colOff>
      <xdr:row>20</xdr:row>
      <xdr:rowOff>61421</xdr:rowOff>
    </xdr:from>
    <xdr:to>
      <xdr:col>18</xdr:col>
      <xdr:colOff>1446703</xdr:colOff>
      <xdr:row>25</xdr:row>
      <xdr:rowOff>178593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054C1012-1429-438C-9AEC-4EDC066147CA}"/>
            </a:ext>
          </a:extLst>
        </xdr:cNvPr>
        <xdr:cNvSpPr txBox="1"/>
      </xdr:nvSpPr>
      <xdr:spPr>
        <a:xfrm>
          <a:off x="15536333" y="5907390"/>
          <a:ext cx="3162526" cy="15459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 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16</xdr:col>
      <xdr:colOff>71437</xdr:colOff>
      <xdr:row>26</xdr:row>
      <xdr:rowOff>149528</xdr:rowOff>
    </xdr:from>
    <xdr:to>
      <xdr:col>18</xdr:col>
      <xdr:colOff>1434797</xdr:colOff>
      <xdr:row>32</xdr:row>
      <xdr:rowOff>140910</xdr:rowOff>
    </xdr:to>
    <xdr:sp macro="" textlink="">
      <xdr:nvSpPr>
        <xdr:cNvPr id="3" name="TextBox 3">
          <a:extLst>
            <a:ext uri="{FF2B5EF4-FFF2-40B4-BE49-F238E27FC236}">
              <a16:creationId xmlns:a16="http://schemas.microsoft.com/office/drawing/2014/main" id="{6A490C5F-7085-4404-888F-2F79670E65A3}"/>
            </a:ext>
          </a:extLst>
        </xdr:cNvPr>
        <xdr:cNvSpPr txBox="1"/>
      </xdr:nvSpPr>
      <xdr:spPr>
        <a:xfrm>
          <a:off x="15394781" y="7709997"/>
          <a:ext cx="3292172" cy="16820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ตำแหน่ง...................................................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354807</xdr:colOff>
      <xdr:row>19</xdr:row>
      <xdr:rowOff>39121</xdr:rowOff>
    </xdr:from>
    <xdr:to>
      <xdr:col>20</xdr:col>
      <xdr:colOff>1727426</xdr:colOff>
      <xdr:row>23</xdr:row>
      <xdr:rowOff>239146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6261557" y="6254184"/>
          <a:ext cx="3229994" cy="1343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 (มือถือ) 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17</xdr:col>
      <xdr:colOff>838200</xdr:colOff>
      <xdr:row>24</xdr:row>
      <xdr:rowOff>162946</xdr:rowOff>
    </xdr:from>
    <xdr:to>
      <xdr:col>20</xdr:col>
      <xdr:colOff>1727426</xdr:colOff>
      <xdr:row>30</xdr:row>
      <xdr:rowOff>43203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16754475" y="7830571"/>
          <a:ext cx="3546701" cy="17376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ตำแหน่ง......................................................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S86"/>
  <sheetViews>
    <sheetView tabSelected="1" zoomScale="80" zoomScaleNormal="80" zoomScaleSheetLayoutView="100" workbookViewId="0">
      <pane ySplit="6" topLeftCell="A7" activePane="bottomLeft" state="frozen"/>
      <selection pane="bottomLeft" activeCell="B14" sqref="B14"/>
    </sheetView>
  </sheetViews>
  <sheetFormatPr defaultColWidth="9" defaultRowHeight="18.75" x14ac:dyDescent="0.3"/>
  <cols>
    <col min="1" max="1" width="4.125" style="11" customWidth="1"/>
    <col min="2" max="2" width="34.625" style="11" customWidth="1"/>
    <col min="3" max="3" width="15.75" style="11" customWidth="1"/>
    <col min="4" max="6" width="12.625" style="11" customWidth="1"/>
    <col min="7" max="7" width="8.5" style="11" customWidth="1"/>
    <col min="8" max="8" width="9.25" style="12" customWidth="1"/>
    <col min="9" max="9" width="8.375" style="12" customWidth="1"/>
    <col min="10" max="10" width="10" style="12" customWidth="1"/>
    <col min="11" max="11" width="11.5" style="11" customWidth="1"/>
    <col min="12" max="12" width="10.75" style="11" customWidth="1"/>
    <col min="13" max="13" width="12.25" style="11" customWidth="1"/>
    <col min="14" max="18" width="12.625" style="11" customWidth="1"/>
    <col min="19" max="19" width="28.375" style="11" customWidth="1"/>
    <col min="20" max="16384" width="9" style="11"/>
  </cols>
  <sheetData>
    <row r="1" spans="1:19" ht="23.25" x14ac:dyDescent="0.3">
      <c r="A1" s="180" t="s">
        <v>223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</row>
    <row r="2" spans="1:19" ht="25.5" customHeight="1" x14ac:dyDescent="0.3">
      <c r="A2" s="180" t="s">
        <v>176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</row>
    <row r="3" spans="1:19" ht="22.5" customHeight="1" x14ac:dyDescent="0.3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160" t="s">
        <v>224</v>
      </c>
    </row>
    <row r="4" spans="1:19" ht="18.75" customHeight="1" x14ac:dyDescent="0.3">
      <c r="A4" s="181" t="s">
        <v>0</v>
      </c>
      <c r="B4" s="182" t="s">
        <v>177</v>
      </c>
      <c r="C4" s="182"/>
      <c r="D4" s="182"/>
      <c r="E4" s="182"/>
      <c r="F4" s="182"/>
      <c r="G4" s="183" t="s">
        <v>182</v>
      </c>
      <c r="H4" s="183"/>
      <c r="I4" s="183"/>
      <c r="J4" s="183"/>
      <c r="K4" s="184" t="s">
        <v>213</v>
      </c>
      <c r="L4" s="184"/>
      <c r="M4" s="184"/>
      <c r="N4" s="185" t="s">
        <v>214</v>
      </c>
      <c r="O4" s="185"/>
      <c r="P4" s="185"/>
      <c r="Q4" s="185"/>
      <c r="R4" s="185"/>
      <c r="S4" s="186" t="s">
        <v>225</v>
      </c>
    </row>
    <row r="5" spans="1:19" ht="75" customHeight="1" x14ac:dyDescent="0.3">
      <c r="A5" s="181"/>
      <c r="B5" s="189" t="s">
        <v>178</v>
      </c>
      <c r="C5" s="190" t="s">
        <v>191</v>
      </c>
      <c r="D5" s="191" t="s">
        <v>211</v>
      </c>
      <c r="E5" s="191" t="s">
        <v>180</v>
      </c>
      <c r="F5" s="191" t="s">
        <v>181</v>
      </c>
      <c r="G5" s="192" t="s">
        <v>208</v>
      </c>
      <c r="H5" s="192"/>
      <c r="I5" s="193" t="s">
        <v>209</v>
      </c>
      <c r="J5" s="193"/>
      <c r="K5" s="177" t="s">
        <v>183</v>
      </c>
      <c r="L5" s="177" t="s">
        <v>210</v>
      </c>
      <c r="M5" s="177" t="s">
        <v>207</v>
      </c>
      <c r="N5" s="168" t="s">
        <v>215</v>
      </c>
      <c r="O5" s="178" t="s">
        <v>217</v>
      </c>
      <c r="P5" s="168" t="s">
        <v>218</v>
      </c>
      <c r="Q5" s="168" t="s">
        <v>226</v>
      </c>
      <c r="R5" s="168" t="s">
        <v>219</v>
      </c>
      <c r="S5" s="187"/>
    </row>
    <row r="6" spans="1:19" x14ac:dyDescent="0.3">
      <c r="A6" s="181"/>
      <c r="B6" s="189"/>
      <c r="C6" s="190"/>
      <c r="D6" s="191"/>
      <c r="E6" s="191"/>
      <c r="F6" s="191"/>
      <c r="G6" s="95" t="s">
        <v>203</v>
      </c>
      <c r="H6" s="95" t="s">
        <v>204</v>
      </c>
      <c r="I6" s="95" t="s">
        <v>205</v>
      </c>
      <c r="J6" s="95" t="s">
        <v>204</v>
      </c>
      <c r="K6" s="177"/>
      <c r="L6" s="177"/>
      <c r="M6" s="177"/>
      <c r="N6" s="168"/>
      <c r="O6" s="179"/>
      <c r="P6" s="168"/>
      <c r="Q6" s="168"/>
      <c r="R6" s="168"/>
      <c r="S6" s="188"/>
    </row>
    <row r="7" spans="1:19" x14ac:dyDescent="0.3">
      <c r="A7" s="42">
        <v>1</v>
      </c>
      <c r="B7" s="43" t="s">
        <v>12</v>
      </c>
      <c r="C7" s="43"/>
      <c r="D7" s="136">
        <f>SUM(D8:D10)</f>
        <v>0</v>
      </c>
      <c r="E7" s="136">
        <f t="shared" ref="E7:F7" si="0">SUM(E8:E10)</f>
        <v>0</v>
      </c>
      <c r="F7" s="136">
        <f t="shared" si="0"/>
        <v>0</v>
      </c>
      <c r="G7" s="42"/>
      <c r="H7" s="42"/>
      <c r="I7" s="42"/>
      <c r="J7" s="42"/>
      <c r="K7" s="42"/>
      <c r="L7" s="42"/>
      <c r="M7" s="135"/>
      <c r="N7" s="117">
        <f>SUM(N8:N10)</f>
        <v>0</v>
      </c>
      <c r="O7" s="117">
        <f>SUM(O8:O10)</f>
        <v>0</v>
      </c>
      <c r="P7" s="117">
        <f t="shared" ref="P7:R7" si="1">SUM(P8:P10)</f>
        <v>0</v>
      </c>
      <c r="Q7" s="117">
        <f t="shared" si="1"/>
        <v>0</v>
      </c>
      <c r="R7" s="117">
        <f t="shared" si="1"/>
        <v>0</v>
      </c>
      <c r="S7" s="43"/>
    </row>
    <row r="8" spans="1:19" x14ac:dyDescent="0.3">
      <c r="A8" s="1"/>
      <c r="B8" s="2" t="s">
        <v>13</v>
      </c>
      <c r="C8" s="2"/>
      <c r="D8" s="137"/>
      <c r="E8" s="137"/>
      <c r="F8" s="137"/>
      <c r="G8" s="3"/>
      <c r="H8" s="103"/>
      <c r="I8" s="103"/>
      <c r="J8" s="103"/>
      <c r="K8" s="103"/>
      <c r="L8" s="103"/>
      <c r="M8" s="144"/>
      <c r="N8" s="119"/>
      <c r="O8" s="119"/>
      <c r="P8" s="119"/>
      <c r="Q8" s="119"/>
      <c r="R8" s="119"/>
      <c r="S8" s="98"/>
    </row>
    <row r="9" spans="1:19" x14ac:dyDescent="0.3">
      <c r="A9" s="1"/>
      <c r="B9" s="2" t="s">
        <v>14</v>
      </c>
      <c r="C9" s="2"/>
      <c r="D9" s="137"/>
      <c r="E9" s="137"/>
      <c r="F9" s="137"/>
      <c r="G9" s="3"/>
      <c r="H9" s="103"/>
      <c r="I9" s="103"/>
      <c r="J9" s="103"/>
      <c r="K9" s="103"/>
      <c r="L9" s="103"/>
      <c r="M9" s="144"/>
      <c r="N9" s="119"/>
      <c r="O9" s="119"/>
      <c r="P9" s="119"/>
      <c r="Q9" s="119"/>
      <c r="R9" s="119"/>
      <c r="S9" s="97"/>
    </row>
    <row r="10" spans="1:19" x14ac:dyDescent="0.3">
      <c r="A10" s="1"/>
      <c r="B10" s="2" t="s">
        <v>15</v>
      </c>
      <c r="C10" s="2"/>
      <c r="D10" s="137"/>
      <c r="E10" s="137"/>
      <c r="F10" s="137"/>
      <c r="G10" s="3"/>
      <c r="H10" s="103"/>
      <c r="I10" s="103"/>
      <c r="J10" s="103"/>
      <c r="K10" s="103"/>
      <c r="L10" s="103"/>
      <c r="M10" s="144"/>
      <c r="N10" s="119"/>
      <c r="O10" s="119"/>
      <c r="P10" s="119"/>
      <c r="Q10" s="119"/>
      <c r="R10" s="119"/>
      <c r="S10" s="98"/>
    </row>
    <row r="11" spans="1:19" x14ac:dyDescent="0.3">
      <c r="A11" s="45">
        <v>2</v>
      </c>
      <c r="B11" s="46" t="s">
        <v>17</v>
      </c>
      <c r="C11" s="46"/>
      <c r="D11" s="138">
        <f>SUM(D12:D13)</f>
        <v>0</v>
      </c>
      <c r="E11" s="138">
        <f t="shared" ref="E11:F11" si="2">SUM(E12:E13)</f>
        <v>0</v>
      </c>
      <c r="F11" s="138">
        <f t="shared" si="2"/>
        <v>0</v>
      </c>
      <c r="G11" s="48"/>
      <c r="H11" s="104"/>
      <c r="I11" s="104"/>
      <c r="J11" s="104"/>
      <c r="K11" s="104"/>
      <c r="L11" s="104"/>
      <c r="M11" s="145"/>
      <c r="N11" s="118">
        <f>SUM(N12:N13)</f>
        <v>0</v>
      </c>
      <c r="O11" s="118">
        <f>SUM(O12:O13)</f>
        <v>0</v>
      </c>
      <c r="P11" s="118">
        <f t="shared" ref="P11:R11" si="3">SUM(P12:P13)</f>
        <v>0</v>
      </c>
      <c r="Q11" s="118">
        <f t="shared" si="3"/>
        <v>0</v>
      </c>
      <c r="R11" s="118">
        <f t="shared" si="3"/>
        <v>0</v>
      </c>
      <c r="S11" s="99"/>
    </row>
    <row r="12" spans="1:19" ht="21.75" customHeight="1" x14ac:dyDescent="0.3">
      <c r="A12" s="1"/>
      <c r="B12" s="2" t="s">
        <v>19</v>
      </c>
      <c r="C12" s="2"/>
      <c r="D12" s="137"/>
      <c r="E12" s="137"/>
      <c r="F12" s="137"/>
      <c r="G12" s="3"/>
      <c r="H12" s="103"/>
      <c r="I12" s="103"/>
      <c r="J12" s="103"/>
      <c r="K12" s="103"/>
      <c r="L12" s="103"/>
      <c r="M12" s="144"/>
      <c r="N12" s="119"/>
      <c r="O12" s="119"/>
      <c r="P12" s="119"/>
      <c r="Q12" s="119"/>
      <c r="R12" s="119"/>
      <c r="S12" s="98"/>
    </row>
    <row r="13" spans="1:19" x14ac:dyDescent="0.3">
      <c r="A13" s="1"/>
      <c r="B13" s="2" t="s">
        <v>18</v>
      </c>
      <c r="C13" s="2"/>
      <c r="D13" s="137"/>
      <c r="E13" s="137"/>
      <c r="F13" s="137"/>
      <c r="G13" s="3"/>
      <c r="H13" s="103"/>
      <c r="I13" s="103"/>
      <c r="J13" s="103"/>
      <c r="K13" s="103"/>
      <c r="L13" s="103"/>
      <c r="M13" s="144"/>
      <c r="N13" s="119"/>
      <c r="O13" s="119"/>
      <c r="P13" s="119"/>
      <c r="Q13" s="119"/>
      <c r="R13" s="119"/>
      <c r="S13" s="98"/>
    </row>
    <row r="14" spans="1:19" ht="22.5" customHeight="1" x14ac:dyDescent="0.3">
      <c r="A14" s="45">
        <v>3</v>
      </c>
      <c r="B14" s="46" t="s">
        <v>21</v>
      </c>
      <c r="C14" s="46"/>
      <c r="D14" s="138">
        <f>SUM(D15:D18)</f>
        <v>0</v>
      </c>
      <c r="E14" s="138">
        <f t="shared" ref="E14:F14" si="4">SUM(E15:E18)</f>
        <v>0</v>
      </c>
      <c r="F14" s="138">
        <f t="shared" si="4"/>
        <v>0</v>
      </c>
      <c r="G14" s="48"/>
      <c r="H14" s="48"/>
      <c r="I14" s="48"/>
      <c r="J14" s="48"/>
      <c r="K14" s="48"/>
      <c r="L14" s="48"/>
      <c r="M14" s="142"/>
      <c r="N14" s="118">
        <f>SUM(N15:N18)</f>
        <v>0</v>
      </c>
      <c r="O14" s="118">
        <f>SUM(O15:O18)</f>
        <v>0</v>
      </c>
      <c r="P14" s="118">
        <f t="shared" ref="P14:R14" si="5">SUM(P15:P18)</f>
        <v>0</v>
      </c>
      <c r="Q14" s="118">
        <f t="shared" si="5"/>
        <v>0</v>
      </c>
      <c r="R14" s="118">
        <f t="shared" si="5"/>
        <v>0</v>
      </c>
      <c r="S14" s="99"/>
    </row>
    <row r="15" spans="1:19" x14ac:dyDescent="0.3">
      <c r="A15" s="1"/>
      <c r="B15" s="2" t="s">
        <v>22</v>
      </c>
      <c r="C15" s="2"/>
      <c r="D15" s="137"/>
      <c r="E15" s="137"/>
      <c r="F15" s="137"/>
      <c r="G15" s="3"/>
      <c r="H15" s="3"/>
      <c r="I15" s="3"/>
      <c r="J15" s="3"/>
      <c r="K15" s="3"/>
      <c r="L15" s="3"/>
      <c r="M15" s="141"/>
      <c r="N15" s="119"/>
      <c r="O15" s="119"/>
      <c r="P15" s="119"/>
      <c r="Q15" s="119"/>
      <c r="R15" s="119"/>
      <c r="S15" s="98"/>
    </row>
    <row r="16" spans="1:19" ht="18.75" customHeight="1" x14ac:dyDescent="0.3">
      <c r="A16" s="1"/>
      <c r="B16" s="2" t="s">
        <v>23</v>
      </c>
      <c r="C16" s="2"/>
      <c r="D16" s="137"/>
      <c r="E16" s="137"/>
      <c r="F16" s="137"/>
      <c r="G16" s="3"/>
      <c r="H16" s="3"/>
      <c r="I16" s="3"/>
      <c r="J16" s="3"/>
      <c r="K16" s="3"/>
      <c r="L16" s="3"/>
      <c r="M16" s="141"/>
      <c r="N16" s="119"/>
      <c r="O16" s="119"/>
      <c r="P16" s="119"/>
      <c r="Q16" s="119"/>
      <c r="R16" s="119"/>
      <c r="S16" s="98"/>
    </row>
    <row r="17" spans="1:19" x14ac:dyDescent="0.3">
      <c r="A17" s="1"/>
      <c r="B17" s="2" t="s">
        <v>24</v>
      </c>
      <c r="C17" s="2"/>
      <c r="D17" s="137"/>
      <c r="E17" s="137"/>
      <c r="F17" s="137"/>
      <c r="G17" s="3"/>
      <c r="H17" s="3"/>
      <c r="I17" s="3"/>
      <c r="J17" s="3"/>
      <c r="K17" s="3"/>
      <c r="L17" s="3"/>
      <c r="M17" s="141"/>
      <c r="N17" s="119"/>
      <c r="O17" s="119"/>
      <c r="P17" s="119"/>
      <c r="Q17" s="119"/>
      <c r="R17" s="119"/>
      <c r="S17" s="98"/>
    </row>
    <row r="18" spans="1:19" x14ac:dyDescent="0.3">
      <c r="A18" s="8"/>
      <c r="B18" s="9" t="s">
        <v>25</v>
      </c>
      <c r="C18" s="9"/>
      <c r="D18" s="139"/>
      <c r="E18" s="139"/>
      <c r="F18" s="139"/>
      <c r="G18" s="10"/>
      <c r="H18" s="10"/>
      <c r="I18" s="10"/>
      <c r="J18" s="10"/>
      <c r="K18" s="10"/>
      <c r="L18" s="10"/>
      <c r="M18" s="143"/>
      <c r="N18" s="133"/>
      <c r="O18" s="133"/>
      <c r="P18" s="133"/>
      <c r="Q18" s="133"/>
      <c r="R18" s="133"/>
      <c r="S18" s="100"/>
    </row>
    <row r="19" spans="1:19" ht="22.5" customHeight="1" x14ac:dyDescent="0.3">
      <c r="A19" s="169" t="s">
        <v>29</v>
      </c>
      <c r="B19" s="169"/>
      <c r="C19" s="106"/>
      <c r="D19" s="140">
        <f>SUM(D7+D11+D14)</f>
        <v>0</v>
      </c>
      <c r="E19" s="140">
        <f>SUM(E7+E11+E14)</f>
        <v>0</v>
      </c>
      <c r="F19" s="140">
        <f>SUM(F7+F11+F14)</f>
        <v>0</v>
      </c>
      <c r="G19" s="152"/>
      <c r="H19" s="152"/>
      <c r="I19" s="152"/>
      <c r="J19" s="152"/>
      <c r="K19" s="107"/>
      <c r="L19" s="106"/>
      <c r="M19" s="107"/>
      <c r="N19" s="134">
        <f>SUM(N7,N11,N14)</f>
        <v>0</v>
      </c>
      <c r="O19" s="134">
        <f>SUM(O7,O11,O14)</f>
        <v>0</v>
      </c>
      <c r="P19" s="134">
        <f>SUM(P7,P11,P14)</f>
        <v>0</v>
      </c>
      <c r="Q19" s="134">
        <f>SUM(Q7,Q11,Q14)</f>
        <v>0</v>
      </c>
      <c r="R19" s="134">
        <f>SUM(R7,R11,R14)</f>
        <v>0</v>
      </c>
      <c r="S19" s="108"/>
    </row>
    <row r="20" spans="1:19" ht="22.5" customHeight="1" x14ac:dyDescent="0.3">
      <c r="B20" s="15"/>
      <c r="C20" s="15"/>
    </row>
    <row r="21" spans="1:19" ht="22.5" customHeight="1" x14ac:dyDescent="0.3">
      <c r="B21" s="15"/>
      <c r="C21" s="170" t="s">
        <v>199</v>
      </c>
      <c r="D21" s="170"/>
      <c r="E21" s="170"/>
      <c r="F21" s="170"/>
      <c r="G21" s="170"/>
      <c r="H21" s="170"/>
      <c r="I21" s="170"/>
      <c r="J21" s="170"/>
      <c r="K21" s="170"/>
      <c r="L21" s="170"/>
    </row>
    <row r="22" spans="1:19" ht="22.5" customHeight="1" x14ac:dyDescent="0.3">
      <c r="B22" s="15"/>
      <c r="C22" s="171" t="s">
        <v>192</v>
      </c>
      <c r="D22" s="173" t="s">
        <v>200</v>
      </c>
      <c r="E22" s="174"/>
      <c r="F22" s="173" t="s">
        <v>195</v>
      </c>
      <c r="G22" s="175"/>
      <c r="H22" s="174"/>
      <c r="I22" s="176" t="s">
        <v>196</v>
      </c>
      <c r="J22" s="176"/>
      <c r="K22" s="176"/>
      <c r="L22" s="176"/>
    </row>
    <row r="23" spans="1:19" ht="22.5" customHeight="1" x14ac:dyDescent="0.3">
      <c r="B23" s="15"/>
      <c r="C23" s="172"/>
      <c r="D23" s="111" t="s">
        <v>193</v>
      </c>
      <c r="E23" s="111" t="s">
        <v>194</v>
      </c>
      <c r="F23" s="111" t="s">
        <v>193</v>
      </c>
      <c r="G23" s="173" t="s">
        <v>194</v>
      </c>
      <c r="H23" s="174"/>
      <c r="I23" s="173" t="s">
        <v>193</v>
      </c>
      <c r="J23" s="174"/>
      <c r="K23" s="173" t="s">
        <v>194</v>
      </c>
      <c r="L23" s="174"/>
    </row>
    <row r="24" spans="1:19" ht="22.5" customHeight="1" x14ac:dyDescent="0.3">
      <c r="B24" s="15"/>
      <c r="C24" s="109" t="s">
        <v>198</v>
      </c>
      <c r="D24" s="113"/>
      <c r="E24" s="112"/>
      <c r="F24" s="113"/>
      <c r="G24" s="165"/>
      <c r="H24" s="166"/>
      <c r="I24" s="163"/>
      <c r="J24" s="164"/>
      <c r="K24" s="163"/>
      <c r="L24" s="164"/>
    </row>
    <row r="25" spans="1:19" ht="22.5" customHeight="1" x14ac:dyDescent="0.3">
      <c r="B25" s="15"/>
      <c r="C25" s="109" t="s">
        <v>197</v>
      </c>
      <c r="D25" s="113"/>
      <c r="E25" s="112"/>
      <c r="F25" s="113"/>
      <c r="G25" s="165"/>
      <c r="H25" s="166"/>
      <c r="I25" s="163"/>
      <c r="J25" s="164"/>
      <c r="K25" s="163"/>
      <c r="L25" s="164"/>
    </row>
    <row r="26" spans="1:19" ht="22.5" customHeight="1" x14ac:dyDescent="0.3">
      <c r="B26" s="15"/>
      <c r="C26" s="110" t="s">
        <v>29</v>
      </c>
      <c r="D26" s="113">
        <f>SUM(D24:D25)</f>
        <v>0</v>
      </c>
      <c r="E26" s="112">
        <f t="shared" ref="E26:K26" si="6">SUM(E24:E25)</f>
        <v>0</v>
      </c>
      <c r="F26" s="113">
        <f t="shared" si="6"/>
        <v>0</v>
      </c>
      <c r="G26" s="163">
        <f>SUM(G24:H25)</f>
        <v>0</v>
      </c>
      <c r="H26" s="164"/>
      <c r="I26" s="165">
        <f>SUM(J24:J25)</f>
        <v>0</v>
      </c>
      <c r="J26" s="166"/>
      <c r="K26" s="163">
        <f t="shared" si="6"/>
        <v>0</v>
      </c>
      <c r="L26" s="164"/>
    </row>
    <row r="27" spans="1:19" ht="18.95" customHeight="1" x14ac:dyDescent="0.3">
      <c r="B27" s="15"/>
      <c r="C27" s="15"/>
    </row>
    <row r="28" spans="1:19" ht="18.95" customHeight="1" x14ac:dyDescent="0.3">
      <c r="A28" s="115"/>
      <c r="B28" s="93"/>
      <c r="C28" s="93"/>
    </row>
    <row r="29" spans="1:19" ht="29.25" customHeight="1" x14ac:dyDescent="0.3">
      <c r="A29" s="115"/>
      <c r="B29" s="161" t="s">
        <v>212</v>
      </c>
      <c r="C29" s="93"/>
    </row>
    <row r="30" spans="1:19" ht="29.25" customHeight="1" x14ac:dyDescent="0.3">
      <c r="A30" s="115"/>
      <c r="B30" s="162" t="s">
        <v>228</v>
      </c>
      <c r="C30" s="16"/>
    </row>
    <row r="31" spans="1:19" ht="18.95" customHeight="1" x14ac:dyDescent="0.3">
      <c r="A31" s="115"/>
      <c r="B31" s="16"/>
      <c r="C31" s="16"/>
    </row>
    <row r="32" spans="1:19" ht="18.95" customHeight="1" x14ac:dyDescent="0.3">
      <c r="A32" s="115"/>
      <c r="B32" s="16"/>
      <c r="C32" s="16"/>
    </row>
    <row r="33" spans="1:13" ht="18.95" customHeight="1" x14ac:dyDescent="0.3">
      <c r="A33" s="115"/>
      <c r="B33" s="16"/>
      <c r="C33" s="16"/>
    </row>
    <row r="34" spans="1:13" ht="18.95" customHeight="1" x14ac:dyDescent="0.3">
      <c r="A34" s="115"/>
      <c r="B34" s="16"/>
      <c r="C34" s="16"/>
    </row>
    <row r="35" spans="1:13" ht="18.95" customHeight="1" x14ac:dyDescent="0.3">
      <c r="A35" s="115"/>
      <c r="B35" s="93"/>
      <c r="C35" s="93"/>
      <c r="H35" s="115"/>
      <c r="I35" s="115"/>
      <c r="J35" s="94"/>
    </row>
    <row r="36" spans="1:13" ht="18.95" customHeight="1" x14ac:dyDescent="0.3">
      <c r="A36" s="18"/>
      <c r="B36" s="101"/>
      <c r="C36" s="101"/>
      <c r="H36" s="116"/>
      <c r="I36" s="116"/>
      <c r="J36" s="94"/>
    </row>
    <row r="37" spans="1:13" ht="18.95" customHeight="1" x14ac:dyDescent="0.3">
      <c r="A37" s="18"/>
      <c r="B37" s="16"/>
      <c r="C37" s="16"/>
      <c r="H37" s="115"/>
      <c r="I37" s="115"/>
      <c r="J37" s="167"/>
      <c r="K37" s="167"/>
      <c r="L37" s="167"/>
      <c r="M37" s="167"/>
    </row>
    <row r="38" spans="1:13" ht="18.95" customHeight="1" x14ac:dyDescent="0.3">
      <c r="A38" s="18"/>
      <c r="B38" s="16"/>
      <c r="C38" s="16"/>
      <c r="H38" s="17"/>
      <c r="I38" s="17"/>
      <c r="J38" s="14"/>
    </row>
    <row r="39" spans="1:13" ht="18.95" customHeight="1" x14ac:dyDescent="0.3">
      <c r="A39" s="18"/>
      <c r="B39" s="16"/>
      <c r="C39" s="16"/>
      <c r="H39" s="11"/>
      <c r="I39" s="11"/>
      <c r="J39" s="11"/>
    </row>
    <row r="40" spans="1:13" ht="18.95" customHeight="1" x14ac:dyDescent="0.3">
      <c r="A40" s="18"/>
      <c r="B40" s="16"/>
      <c r="C40" s="16"/>
    </row>
    <row r="41" spans="1:13" ht="18.95" customHeight="1" x14ac:dyDescent="0.3">
      <c r="A41" s="18"/>
      <c r="B41" s="16"/>
      <c r="C41" s="16"/>
    </row>
    <row r="42" spans="1:13" ht="18.95" customHeight="1" x14ac:dyDescent="0.3">
      <c r="A42" s="18"/>
      <c r="B42" s="93"/>
      <c r="C42" s="93"/>
    </row>
    <row r="43" spans="1:13" ht="18.95" customHeight="1" x14ac:dyDescent="0.3">
      <c r="A43" s="18"/>
      <c r="B43" s="101"/>
      <c r="C43" s="101"/>
    </row>
    <row r="44" spans="1:13" ht="18.95" customHeight="1" x14ac:dyDescent="0.3">
      <c r="A44" s="18"/>
      <c r="B44" s="16"/>
      <c r="C44" s="16"/>
    </row>
    <row r="45" spans="1:13" ht="18.95" customHeight="1" x14ac:dyDescent="0.3">
      <c r="A45" s="18"/>
      <c r="B45" s="16"/>
      <c r="C45" s="16"/>
    </row>
    <row r="46" spans="1:13" ht="18.95" customHeight="1" x14ac:dyDescent="0.3">
      <c r="A46" s="18"/>
      <c r="B46" s="16"/>
      <c r="C46" s="16"/>
    </row>
    <row r="47" spans="1:13" ht="18.95" customHeight="1" x14ac:dyDescent="0.3">
      <c r="A47" s="18"/>
      <c r="B47" s="16"/>
      <c r="C47" s="16"/>
    </row>
    <row r="48" spans="1:13" ht="18.95" customHeight="1" x14ac:dyDescent="0.3">
      <c r="A48" s="18"/>
      <c r="B48" s="16"/>
      <c r="C48" s="16"/>
    </row>
    <row r="49" spans="1:3" ht="18.95" customHeight="1" x14ac:dyDescent="0.3">
      <c r="A49" s="18"/>
      <c r="B49" s="16"/>
      <c r="C49" s="16"/>
    </row>
    <row r="50" spans="1:3" ht="18.95" customHeight="1" x14ac:dyDescent="0.3">
      <c r="A50" s="18"/>
      <c r="B50" s="16"/>
      <c r="C50" s="16"/>
    </row>
    <row r="51" spans="1:3" ht="18.95" customHeight="1" x14ac:dyDescent="0.3">
      <c r="A51" s="18"/>
      <c r="B51" s="16"/>
      <c r="C51" s="16"/>
    </row>
    <row r="52" spans="1:3" ht="18.95" customHeight="1" x14ac:dyDescent="0.3">
      <c r="A52" s="18"/>
      <c r="B52" s="16"/>
      <c r="C52" s="16"/>
    </row>
    <row r="53" spans="1:3" ht="18.95" customHeight="1" x14ac:dyDescent="0.3">
      <c r="A53" s="18"/>
      <c r="B53" s="16"/>
      <c r="C53" s="16"/>
    </row>
    <row r="54" spans="1:3" ht="18.95" customHeight="1" x14ac:dyDescent="0.3">
      <c r="A54" s="18"/>
      <c r="B54" s="16"/>
      <c r="C54" s="16"/>
    </row>
    <row r="55" spans="1:3" ht="18.95" customHeight="1" x14ac:dyDescent="0.3">
      <c r="A55" s="18"/>
      <c r="B55" s="16"/>
      <c r="C55" s="16"/>
    </row>
    <row r="56" spans="1:3" ht="18.95" customHeight="1" x14ac:dyDescent="0.3">
      <c r="A56" s="18"/>
      <c r="B56" s="16"/>
      <c r="C56" s="16"/>
    </row>
    <row r="57" spans="1:3" ht="18.95" customHeight="1" x14ac:dyDescent="0.3">
      <c r="A57" s="18"/>
      <c r="B57" s="16"/>
      <c r="C57" s="16"/>
    </row>
    <row r="58" spans="1:3" ht="18.95" customHeight="1" x14ac:dyDescent="0.3">
      <c r="A58" s="18"/>
      <c r="B58" s="93"/>
      <c r="C58" s="93"/>
    </row>
    <row r="59" spans="1:3" ht="18.95" customHeight="1" x14ac:dyDescent="0.3">
      <c r="A59" s="18"/>
      <c r="B59" s="102"/>
      <c r="C59" s="102"/>
    </row>
    <row r="60" spans="1:3" ht="18.95" customHeight="1" x14ac:dyDescent="0.3">
      <c r="A60" s="18"/>
      <c r="B60" s="114"/>
      <c r="C60" s="102"/>
    </row>
    <row r="61" spans="1:3" ht="18.95" customHeight="1" x14ac:dyDescent="0.3">
      <c r="A61" s="18"/>
      <c r="B61" s="14"/>
      <c r="C61" s="14"/>
    </row>
    <row r="62" spans="1:3" ht="18.95" customHeight="1" x14ac:dyDescent="0.3">
      <c r="A62" s="18"/>
      <c r="B62" s="14"/>
      <c r="C62" s="14"/>
    </row>
    <row r="63" spans="1:3" ht="18.95" customHeight="1" x14ac:dyDescent="0.3">
      <c r="A63" s="18"/>
      <c r="B63" s="14"/>
      <c r="C63" s="14"/>
    </row>
    <row r="64" spans="1:3" ht="18.95" customHeight="1" x14ac:dyDescent="0.3">
      <c r="A64" s="18"/>
      <c r="B64" s="14"/>
      <c r="C64" s="14"/>
    </row>
    <row r="65" spans="1:5" ht="18.95" customHeight="1" x14ac:dyDescent="0.3">
      <c r="A65" s="18"/>
      <c r="B65" s="14"/>
      <c r="C65" s="14"/>
    </row>
    <row r="66" spans="1:5" ht="18.95" customHeight="1" x14ac:dyDescent="0.3">
      <c r="A66" s="18"/>
      <c r="B66" s="14"/>
      <c r="C66" s="14"/>
    </row>
    <row r="67" spans="1:5" ht="18.95" customHeight="1" x14ac:dyDescent="0.3">
      <c r="A67" s="18"/>
      <c r="B67" s="14"/>
      <c r="C67" s="14"/>
    </row>
    <row r="68" spans="1:5" ht="18.95" customHeight="1" x14ac:dyDescent="0.3">
      <c r="A68" s="18"/>
      <c r="B68" s="14"/>
      <c r="C68" s="14"/>
    </row>
    <row r="69" spans="1:5" ht="18.95" customHeight="1" x14ac:dyDescent="0.3">
      <c r="A69" s="18"/>
      <c r="B69" s="16"/>
      <c r="C69" s="16"/>
    </row>
    <row r="70" spans="1:5" ht="18.95" customHeight="1" x14ac:dyDescent="0.3">
      <c r="A70" s="18"/>
      <c r="B70" s="93"/>
      <c r="C70" s="93"/>
    </row>
    <row r="71" spans="1:5" ht="18.95" customHeight="1" x14ac:dyDescent="0.3">
      <c r="A71" s="18"/>
      <c r="B71" s="94"/>
      <c r="C71" s="94"/>
    </row>
    <row r="72" spans="1:5" ht="18.95" customHeight="1" x14ac:dyDescent="0.3">
      <c r="A72" s="18"/>
      <c r="B72" s="105"/>
      <c r="C72" s="105"/>
    </row>
    <row r="73" spans="1:5" ht="18.95" customHeight="1" x14ac:dyDescent="0.3">
      <c r="A73" s="17"/>
      <c r="B73" s="14"/>
      <c r="C73" s="14"/>
      <c r="D73" s="14"/>
      <c r="E73" s="14"/>
    </row>
    <row r="74" spans="1:5" x14ac:dyDescent="0.3">
      <c r="A74" s="12"/>
    </row>
    <row r="75" spans="1:5" x14ac:dyDescent="0.3">
      <c r="A75" s="12"/>
    </row>
    <row r="76" spans="1:5" x14ac:dyDescent="0.3">
      <c r="A76" s="12"/>
    </row>
    <row r="77" spans="1:5" x14ac:dyDescent="0.3">
      <c r="A77" s="12"/>
    </row>
    <row r="78" spans="1:5" x14ac:dyDescent="0.3">
      <c r="A78" s="12"/>
    </row>
    <row r="79" spans="1:5" x14ac:dyDescent="0.3">
      <c r="A79" s="12"/>
    </row>
    <row r="80" spans="1:5" x14ac:dyDescent="0.3">
      <c r="A80" s="12"/>
    </row>
    <row r="81" spans="1:3" x14ac:dyDescent="0.3">
      <c r="A81" s="12"/>
    </row>
    <row r="82" spans="1:3" x14ac:dyDescent="0.3">
      <c r="A82" s="12"/>
    </row>
    <row r="83" spans="1:3" x14ac:dyDescent="0.3">
      <c r="A83" s="12"/>
    </row>
    <row r="84" spans="1:3" x14ac:dyDescent="0.3">
      <c r="A84" s="17"/>
      <c r="B84" s="14"/>
      <c r="C84" s="14"/>
    </row>
    <row r="85" spans="1:3" x14ac:dyDescent="0.3">
      <c r="A85" s="17"/>
      <c r="B85" s="14"/>
      <c r="C85" s="14"/>
    </row>
    <row r="86" spans="1:3" x14ac:dyDescent="0.3">
      <c r="A86" s="17"/>
    </row>
  </sheetData>
  <mergeCells count="42">
    <mergeCell ref="A1:S1"/>
    <mergeCell ref="A2:S2"/>
    <mergeCell ref="A4:A6"/>
    <mergeCell ref="B4:F4"/>
    <mergeCell ref="G4:J4"/>
    <mergeCell ref="K4:M4"/>
    <mergeCell ref="N4:R4"/>
    <mergeCell ref="S4:S6"/>
    <mergeCell ref="B5:B6"/>
    <mergeCell ref="C5:C6"/>
    <mergeCell ref="R5:R6"/>
    <mergeCell ref="D5:D6"/>
    <mergeCell ref="E5:E6"/>
    <mergeCell ref="F5:F6"/>
    <mergeCell ref="G5:H5"/>
    <mergeCell ref="I5:J5"/>
    <mergeCell ref="Q5:Q6"/>
    <mergeCell ref="A19:B19"/>
    <mergeCell ref="C21:L21"/>
    <mergeCell ref="C22:C23"/>
    <mergeCell ref="D22:E22"/>
    <mergeCell ref="F22:H22"/>
    <mergeCell ref="I22:L22"/>
    <mergeCell ref="G23:H23"/>
    <mergeCell ref="I23:J23"/>
    <mergeCell ref="K23:L23"/>
    <mergeCell ref="K5:K6"/>
    <mergeCell ref="L5:L6"/>
    <mergeCell ref="M5:M6"/>
    <mergeCell ref="N5:N6"/>
    <mergeCell ref="P5:P6"/>
    <mergeCell ref="O5:O6"/>
    <mergeCell ref="G26:H26"/>
    <mergeCell ref="I26:J26"/>
    <mergeCell ref="K26:L26"/>
    <mergeCell ref="J37:M37"/>
    <mergeCell ref="G24:H24"/>
    <mergeCell ref="I24:J24"/>
    <mergeCell ref="K24:L24"/>
    <mergeCell ref="G25:H25"/>
    <mergeCell ref="I25:J25"/>
    <mergeCell ref="K25:L25"/>
  </mergeCells>
  <printOptions horizontalCentered="1"/>
  <pageMargins left="0.19685039370078741" right="0" top="0.59055118110236227" bottom="0.19685039370078741" header="0.31496062992125984" footer="0.31496062992125984"/>
  <pageSetup paperSize="9" scale="53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U54"/>
  <sheetViews>
    <sheetView zoomScaleNormal="100" workbookViewId="0">
      <pane ySplit="8" topLeftCell="A9" activePane="bottomLeft" state="frozen"/>
      <selection pane="bottomLeft" activeCell="D30" sqref="D30"/>
    </sheetView>
  </sheetViews>
  <sheetFormatPr defaultColWidth="9" defaultRowHeight="18.75" x14ac:dyDescent="0.3"/>
  <cols>
    <col min="1" max="1" width="5.625" style="11" customWidth="1"/>
    <col min="2" max="2" width="25.625" style="91" customWidth="1"/>
    <col min="3" max="3" width="11.625" style="11" customWidth="1"/>
    <col min="4" max="4" width="22" style="11" customWidth="1"/>
    <col min="5" max="5" width="12.625" style="11" customWidth="1"/>
    <col min="6" max="7" width="11.625" style="11" customWidth="1"/>
    <col min="8" max="8" width="12.125" style="11" customWidth="1"/>
    <col min="9" max="12" width="8.625" style="11" customWidth="1"/>
    <col min="13" max="13" width="12.375" style="11" customWidth="1"/>
    <col min="14" max="14" width="11.375" style="11" customWidth="1"/>
    <col min="15" max="15" width="14.5" style="11" customWidth="1"/>
    <col min="16" max="20" width="11.625" style="11" customWidth="1"/>
    <col min="21" max="21" width="33.625" style="11" customWidth="1"/>
    <col min="22" max="16384" width="9" style="11"/>
  </cols>
  <sheetData>
    <row r="1" spans="1:21" ht="23.25" x14ac:dyDescent="0.3">
      <c r="A1" s="180" t="s">
        <v>223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</row>
    <row r="2" spans="1:21" ht="23.25" x14ac:dyDescent="0.3">
      <c r="A2" s="194" t="s">
        <v>220</v>
      </c>
      <c r="B2" s="194"/>
      <c r="C2" s="194"/>
      <c r="D2" s="194"/>
      <c r="E2" s="194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94"/>
      <c r="Q2" s="194"/>
      <c r="R2" s="194"/>
      <c r="S2" s="194"/>
      <c r="T2" s="194"/>
      <c r="U2" s="194"/>
    </row>
    <row r="3" spans="1:21" ht="27" customHeight="1" x14ac:dyDescent="0.3">
      <c r="A3" s="180" t="s">
        <v>176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</row>
    <row r="4" spans="1:21" ht="26.25" customHeight="1" x14ac:dyDescent="0.3">
      <c r="A4" s="23"/>
      <c r="B4" s="70"/>
      <c r="C4" s="23"/>
      <c r="D4" s="23"/>
      <c r="E4" s="23"/>
      <c r="F4" s="23"/>
      <c r="G4" s="23"/>
      <c r="O4" s="132"/>
      <c r="U4" s="160" t="s">
        <v>227</v>
      </c>
    </row>
    <row r="5" spans="1:21" x14ac:dyDescent="0.3">
      <c r="A5" s="195" t="s">
        <v>0</v>
      </c>
      <c r="B5" s="198" t="s">
        <v>184</v>
      </c>
      <c r="C5" s="198"/>
      <c r="D5" s="197" t="s">
        <v>221</v>
      </c>
      <c r="E5" s="197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7"/>
      <c r="Q5" s="197"/>
      <c r="R5" s="197"/>
      <c r="S5" s="197"/>
      <c r="T5" s="197"/>
      <c r="U5" s="197"/>
    </row>
    <row r="6" spans="1:21" ht="18.75" customHeight="1" x14ac:dyDescent="0.3">
      <c r="A6" s="195"/>
      <c r="B6" s="196" t="s">
        <v>222</v>
      </c>
      <c r="C6" s="196" t="s">
        <v>194</v>
      </c>
      <c r="D6" s="190" t="s">
        <v>178</v>
      </c>
      <c r="E6" s="190" t="s">
        <v>191</v>
      </c>
      <c r="F6" s="191" t="s">
        <v>179</v>
      </c>
      <c r="G6" s="191" t="s">
        <v>180</v>
      </c>
      <c r="H6" s="191" t="s">
        <v>181</v>
      </c>
      <c r="I6" s="183" t="s">
        <v>182</v>
      </c>
      <c r="J6" s="183"/>
      <c r="K6" s="183"/>
      <c r="L6" s="183"/>
      <c r="M6" s="184" t="s">
        <v>206</v>
      </c>
      <c r="N6" s="184"/>
      <c r="O6" s="184"/>
      <c r="P6" s="185" t="s">
        <v>214</v>
      </c>
      <c r="Q6" s="185"/>
      <c r="R6" s="185"/>
      <c r="S6" s="185"/>
      <c r="T6" s="185"/>
      <c r="U6" s="186" t="s">
        <v>225</v>
      </c>
    </row>
    <row r="7" spans="1:21" ht="71.25" customHeight="1" x14ac:dyDescent="0.3">
      <c r="A7" s="195"/>
      <c r="B7" s="196"/>
      <c r="C7" s="196"/>
      <c r="D7" s="190"/>
      <c r="E7" s="190"/>
      <c r="F7" s="191"/>
      <c r="G7" s="191"/>
      <c r="H7" s="191"/>
      <c r="I7" s="192" t="s">
        <v>208</v>
      </c>
      <c r="J7" s="192"/>
      <c r="K7" s="193" t="s">
        <v>209</v>
      </c>
      <c r="L7" s="193"/>
      <c r="M7" s="177" t="s">
        <v>183</v>
      </c>
      <c r="N7" s="177" t="s">
        <v>210</v>
      </c>
      <c r="O7" s="177" t="s">
        <v>216</v>
      </c>
      <c r="P7" s="168" t="s">
        <v>215</v>
      </c>
      <c r="Q7" s="178" t="s">
        <v>217</v>
      </c>
      <c r="R7" s="168" t="s">
        <v>218</v>
      </c>
      <c r="S7" s="168" t="s">
        <v>226</v>
      </c>
      <c r="T7" s="168" t="s">
        <v>219</v>
      </c>
      <c r="U7" s="187"/>
    </row>
    <row r="8" spans="1:21" ht="25.5" customHeight="1" x14ac:dyDescent="0.3">
      <c r="A8" s="195"/>
      <c r="B8" s="196"/>
      <c r="C8" s="196"/>
      <c r="D8" s="190"/>
      <c r="E8" s="190"/>
      <c r="F8" s="191"/>
      <c r="G8" s="191"/>
      <c r="H8" s="191"/>
      <c r="I8" s="95" t="s">
        <v>203</v>
      </c>
      <c r="J8" s="95" t="s">
        <v>204</v>
      </c>
      <c r="K8" s="95" t="s">
        <v>205</v>
      </c>
      <c r="L8" s="95" t="s">
        <v>204</v>
      </c>
      <c r="M8" s="177"/>
      <c r="N8" s="177"/>
      <c r="O8" s="177"/>
      <c r="P8" s="168"/>
      <c r="Q8" s="179"/>
      <c r="R8" s="168"/>
      <c r="S8" s="168"/>
      <c r="T8" s="168"/>
      <c r="U8" s="188"/>
    </row>
    <row r="9" spans="1:21" ht="18.95" customHeight="1" x14ac:dyDescent="0.3">
      <c r="A9" s="4">
        <v>1</v>
      </c>
      <c r="B9" s="71" t="s">
        <v>29</v>
      </c>
      <c r="C9" s="72">
        <f>SUM(C10:C12)</f>
        <v>0</v>
      </c>
      <c r="D9" s="5" t="s">
        <v>201</v>
      </c>
      <c r="E9" s="5"/>
      <c r="F9" s="120">
        <f>SUM(F10)</f>
        <v>0</v>
      </c>
      <c r="G9" s="120">
        <f>SUM(G10)</f>
        <v>0</v>
      </c>
      <c r="H9" s="120">
        <f>SUM(H10:H11)</f>
        <v>0</v>
      </c>
      <c r="I9" s="153"/>
      <c r="J9" s="153"/>
      <c r="K9" s="153"/>
      <c r="L9" s="153"/>
      <c r="M9" s="156"/>
      <c r="N9" s="153"/>
      <c r="O9" s="153"/>
      <c r="P9" s="147">
        <v>0</v>
      </c>
      <c r="Q9" s="147">
        <f>SUM(Q10:Q12)</f>
        <v>0</v>
      </c>
      <c r="R9" s="147">
        <v>0</v>
      </c>
      <c r="S9" s="147">
        <v>0</v>
      </c>
      <c r="T9" s="147">
        <v>0</v>
      </c>
      <c r="U9" s="146"/>
    </row>
    <row r="10" spans="1:21" s="131" customFormat="1" ht="37.5" customHeight="1" x14ac:dyDescent="0.3">
      <c r="A10" s="73"/>
      <c r="B10" s="76" t="s">
        <v>185</v>
      </c>
      <c r="C10" s="75"/>
      <c r="D10" s="74" t="s">
        <v>13</v>
      </c>
      <c r="E10" s="74"/>
      <c r="F10" s="121"/>
      <c r="G10" s="121"/>
      <c r="H10" s="121"/>
      <c r="I10" s="77"/>
      <c r="J10" s="77"/>
      <c r="K10" s="77"/>
      <c r="L10" s="77"/>
      <c r="M10" s="157"/>
      <c r="N10" s="77"/>
      <c r="O10" s="77"/>
      <c r="P10" s="148"/>
      <c r="Q10" s="148"/>
      <c r="R10" s="148"/>
      <c r="S10" s="148"/>
      <c r="T10" s="148"/>
      <c r="U10" s="130"/>
    </row>
    <row r="11" spans="1:21" ht="18.95" customHeight="1" x14ac:dyDescent="0.3">
      <c r="A11" s="77"/>
      <c r="B11" s="81" t="s">
        <v>186</v>
      </c>
      <c r="C11" s="80"/>
      <c r="D11" s="78"/>
      <c r="E11" s="78"/>
      <c r="F11" s="79"/>
      <c r="G11" s="79"/>
      <c r="H11" s="79"/>
      <c r="I11" s="77"/>
      <c r="J11" s="77"/>
      <c r="K11" s="77"/>
      <c r="L11" s="77"/>
      <c r="M11" s="157"/>
      <c r="N11" s="77"/>
      <c r="O11" s="77"/>
      <c r="P11" s="149"/>
      <c r="Q11" s="149"/>
      <c r="R11" s="149"/>
      <c r="S11" s="149"/>
      <c r="T11" s="149"/>
      <c r="U11" s="125"/>
    </row>
    <row r="12" spans="1:21" ht="18.95" customHeight="1" x14ac:dyDescent="0.3">
      <c r="A12" s="82"/>
      <c r="B12" s="86" t="s">
        <v>187</v>
      </c>
      <c r="C12" s="85"/>
      <c r="D12" s="83"/>
      <c r="E12" s="83"/>
      <c r="F12" s="84"/>
      <c r="G12" s="84"/>
      <c r="H12" s="84"/>
      <c r="I12" s="77"/>
      <c r="J12" s="77"/>
      <c r="K12" s="77"/>
      <c r="L12" s="77"/>
      <c r="M12" s="157"/>
      <c r="N12" s="77"/>
      <c r="O12" s="77"/>
      <c r="P12" s="149"/>
      <c r="Q12" s="149"/>
      <c r="R12" s="149"/>
      <c r="S12" s="149"/>
      <c r="T12" s="149"/>
      <c r="U12" s="125"/>
    </row>
    <row r="13" spans="1:21" ht="18.95" customHeight="1" x14ac:dyDescent="0.3">
      <c r="A13" s="6">
        <v>2</v>
      </c>
      <c r="B13" s="88" t="s">
        <v>29</v>
      </c>
      <c r="C13" s="87">
        <f>SUM(C14)</f>
        <v>0</v>
      </c>
      <c r="D13" s="7" t="s">
        <v>202</v>
      </c>
      <c r="E13" s="7"/>
      <c r="F13" s="122">
        <f>SUM(F14)</f>
        <v>0</v>
      </c>
      <c r="G13" s="122">
        <f t="shared" ref="G13:H13" si="0">SUM(G14)</f>
        <v>0</v>
      </c>
      <c r="H13" s="122">
        <f t="shared" si="0"/>
        <v>0</v>
      </c>
      <c r="I13" s="154"/>
      <c r="J13" s="154"/>
      <c r="K13" s="154"/>
      <c r="L13" s="154"/>
      <c r="M13" s="158"/>
      <c r="N13" s="154"/>
      <c r="O13" s="154"/>
      <c r="P13" s="150">
        <v>0</v>
      </c>
      <c r="Q13" s="150">
        <f>SUM(Q14)</f>
        <v>0</v>
      </c>
      <c r="R13" s="150">
        <v>0</v>
      </c>
      <c r="S13" s="150">
        <v>0</v>
      </c>
      <c r="T13" s="150">
        <v>0</v>
      </c>
      <c r="U13" s="126"/>
    </row>
    <row r="14" spans="1:21" ht="18.95" customHeight="1" x14ac:dyDescent="0.3">
      <c r="A14" s="1"/>
      <c r="B14" s="90" t="s">
        <v>188</v>
      </c>
      <c r="C14" s="89"/>
      <c r="D14" s="2" t="s">
        <v>19</v>
      </c>
      <c r="E14" s="2"/>
      <c r="F14" s="123"/>
      <c r="G14" s="123"/>
      <c r="H14" s="123"/>
      <c r="I14" s="77"/>
      <c r="J14" s="77"/>
      <c r="K14" s="77"/>
      <c r="L14" s="77"/>
      <c r="M14" s="157"/>
      <c r="N14" s="77"/>
      <c r="O14" s="77"/>
      <c r="P14" s="149"/>
      <c r="Q14" s="149"/>
      <c r="R14" s="149"/>
      <c r="S14" s="149"/>
      <c r="T14" s="149"/>
      <c r="U14" s="125"/>
    </row>
    <row r="15" spans="1:21" ht="18.95" customHeight="1" x14ac:dyDescent="0.3">
      <c r="A15" s="6">
        <v>3</v>
      </c>
      <c r="B15" s="88" t="s">
        <v>29</v>
      </c>
      <c r="C15" s="87">
        <f>SUM(C16:C17)</f>
        <v>0</v>
      </c>
      <c r="D15" s="7" t="s">
        <v>202</v>
      </c>
      <c r="E15" s="7"/>
      <c r="F15" s="122">
        <f>SUM(F16:F17)</f>
        <v>0</v>
      </c>
      <c r="G15" s="122">
        <f t="shared" ref="G15" si="1">SUM(G16:G17)</f>
        <v>0</v>
      </c>
      <c r="H15" s="122">
        <f>SUM(F15:G15)</f>
        <v>0</v>
      </c>
      <c r="I15" s="154"/>
      <c r="J15" s="154"/>
      <c r="K15" s="154"/>
      <c r="L15" s="154"/>
      <c r="M15" s="158"/>
      <c r="N15" s="154"/>
      <c r="O15" s="154"/>
      <c r="P15" s="150">
        <v>0</v>
      </c>
      <c r="Q15" s="150">
        <f>SUM(Q16:Q17)</f>
        <v>0</v>
      </c>
      <c r="R15" s="150">
        <v>0</v>
      </c>
      <c r="S15" s="150">
        <v>0</v>
      </c>
      <c r="T15" s="150">
        <v>0</v>
      </c>
      <c r="U15" s="126"/>
    </row>
    <row r="16" spans="1:21" ht="18.95" customHeight="1" x14ac:dyDescent="0.3">
      <c r="A16" s="73"/>
      <c r="B16" s="76" t="s">
        <v>189</v>
      </c>
      <c r="C16" s="75"/>
      <c r="D16" s="74" t="s">
        <v>22</v>
      </c>
      <c r="E16" s="74"/>
      <c r="F16" s="121"/>
      <c r="G16" s="121"/>
      <c r="H16" s="121"/>
      <c r="I16" s="77"/>
      <c r="J16" s="77"/>
      <c r="K16" s="77"/>
      <c r="L16" s="77"/>
      <c r="M16" s="157"/>
      <c r="N16" s="77"/>
      <c r="O16" s="77"/>
      <c r="P16" s="149"/>
      <c r="Q16" s="149"/>
      <c r="R16" s="149"/>
      <c r="S16" s="149"/>
      <c r="T16" s="149"/>
      <c r="U16" s="125"/>
    </row>
    <row r="17" spans="1:21" s="131" customFormat="1" ht="57" customHeight="1" x14ac:dyDescent="0.3">
      <c r="A17" s="82"/>
      <c r="B17" s="86" t="s">
        <v>190</v>
      </c>
      <c r="C17" s="85"/>
      <c r="D17" s="83" t="s">
        <v>23</v>
      </c>
      <c r="E17" s="83"/>
      <c r="F17" s="124"/>
      <c r="G17" s="124"/>
      <c r="H17" s="124"/>
      <c r="I17" s="77"/>
      <c r="J17" s="77"/>
      <c r="K17" s="77"/>
      <c r="L17" s="77"/>
      <c r="M17" s="157"/>
      <c r="N17" s="77"/>
      <c r="O17" s="77"/>
      <c r="P17" s="149"/>
      <c r="Q17" s="149"/>
      <c r="R17" s="149"/>
      <c r="S17" s="149"/>
      <c r="T17" s="149"/>
      <c r="U17" s="125"/>
    </row>
    <row r="18" spans="1:21" ht="18.95" customHeight="1" x14ac:dyDescent="0.3">
      <c r="A18" s="199" t="s">
        <v>29</v>
      </c>
      <c r="B18" s="200"/>
      <c r="C18" s="200"/>
      <c r="D18" s="201"/>
      <c r="E18" s="127"/>
      <c r="F18" s="128">
        <f>SUM(F9+F13+F15)</f>
        <v>0</v>
      </c>
      <c r="G18" s="128">
        <f t="shared" ref="G18:H18" si="2">SUM(G9+G13+G15)</f>
        <v>0</v>
      </c>
      <c r="H18" s="128">
        <f t="shared" si="2"/>
        <v>0</v>
      </c>
      <c r="I18" s="155"/>
      <c r="J18" s="155"/>
      <c r="K18" s="155"/>
      <c r="L18" s="155"/>
      <c r="M18" s="159"/>
      <c r="N18" s="155"/>
      <c r="O18" s="155"/>
      <c r="P18" s="151">
        <f>SUM(P9+P13+P15)</f>
        <v>0</v>
      </c>
      <c r="Q18" s="151">
        <f>SUM(Q9+Q13+Q15)</f>
        <v>0</v>
      </c>
      <c r="R18" s="151">
        <f t="shared" ref="R18:T18" si="3">SUM(R9+R13+R15)</f>
        <v>0</v>
      </c>
      <c r="S18" s="151">
        <f t="shared" si="3"/>
        <v>0</v>
      </c>
      <c r="T18" s="151">
        <f t="shared" si="3"/>
        <v>0</v>
      </c>
      <c r="U18" s="129"/>
    </row>
    <row r="19" spans="1:21" ht="22.5" customHeight="1" x14ac:dyDescent="0.3">
      <c r="B19" s="15"/>
      <c r="D19" s="15"/>
      <c r="E19" s="15"/>
    </row>
    <row r="20" spans="1:21" ht="12.75" customHeight="1" x14ac:dyDescent="0.3">
      <c r="B20" s="15"/>
      <c r="D20" s="15"/>
      <c r="E20" s="15"/>
      <c r="F20" s="15"/>
      <c r="G20" s="15"/>
      <c r="H20" s="15"/>
      <c r="I20" s="15"/>
      <c r="J20" s="15"/>
      <c r="K20" s="15"/>
      <c r="L20" s="15"/>
    </row>
    <row r="21" spans="1:21" ht="22.5" customHeight="1" x14ac:dyDescent="0.3">
      <c r="D21" s="170" t="s">
        <v>199</v>
      </c>
      <c r="E21" s="170"/>
      <c r="F21" s="170"/>
      <c r="G21" s="170"/>
      <c r="H21" s="170"/>
      <c r="I21" s="170"/>
      <c r="J21" s="170"/>
      <c r="K21" s="170"/>
      <c r="L21" s="170"/>
      <c r="M21" s="170"/>
    </row>
    <row r="22" spans="1:21" ht="22.5" customHeight="1" x14ac:dyDescent="0.3">
      <c r="B22" s="15"/>
      <c r="D22" s="171" t="s">
        <v>192</v>
      </c>
      <c r="E22" s="173" t="s">
        <v>200</v>
      </c>
      <c r="F22" s="174"/>
      <c r="G22" s="173" t="s">
        <v>195</v>
      </c>
      <c r="H22" s="175"/>
      <c r="I22" s="174"/>
      <c r="J22" s="176" t="s">
        <v>196</v>
      </c>
      <c r="K22" s="176"/>
      <c r="L22" s="176"/>
      <c r="M22" s="176"/>
    </row>
    <row r="23" spans="1:21" ht="22.5" customHeight="1" x14ac:dyDescent="0.3">
      <c r="B23" s="15"/>
      <c r="D23" s="172"/>
      <c r="E23" s="111" t="s">
        <v>193</v>
      </c>
      <c r="F23" s="111" t="s">
        <v>194</v>
      </c>
      <c r="G23" s="111" t="s">
        <v>193</v>
      </c>
      <c r="H23" s="173" t="s">
        <v>194</v>
      </c>
      <c r="I23" s="174"/>
      <c r="J23" s="173" t="s">
        <v>193</v>
      </c>
      <c r="K23" s="174"/>
      <c r="L23" s="173" t="s">
        <v>194</v>
      </c>
      <c r="M23" s="174"/>
    </row>
    <row r="24" spans="1:21" ht="22.5" customHeight="1" x14ac:dyDescent="0.3">
      <c r="B24" s="15"/>
      <c r="D24" s="109" t="s">
        <v>198</v>
      </c>
      <c r="E24" s="113"/>
      <c r="F24" s="112"/>
      <c r="G24" s="113"/>
      <c r="H24" s="165"/>
      <c r="I24" s="166"/>
      <c r="J24" s="163"/>
      <c r="K24" s="164"/>
      <c r="L24" s="163"/>
      <c r="M24" s="164"/>
    </row>
    <row r="25" spans="1:21" ht="22.5" customHeight="1" x14ac:dyDescent="0.3">
      <c r="B25" s="15"/>
      <c r="D25" s="109" t="s">
        <v>197</v>
      </c>
      <c r="E25" s="113"/>
      <c r="F25" s="112"/>
      <c r="G25" s="113"/>
      <c r="H25" s="165"/>
      <c r="I25" s="166"/>
      <c r="J25" s="163"/>
      <c r="K25" s="164"/>
      <c r="L25" s="163"/>
      <c r="M25" s="164"/>
    </row>
    <row r="26" spans="1:21" ht="22.5" customHeight="1" x14ac:dyDescent="0.3">
      <c r="B26" s="15"/>
      <c r="D26" s="110" t="s">
        <v>29</v>
      </c>
      <c r="E26" s="113">
        <f>SUM(E24:E25)</f>
        <v>0</v>
      </c>
      <c r="F26" s="112">
        <f t="shared" ref="F26:L26" si="4">SUM(F24:F25)</f>
        <v>0</v>
      </c>
      <c r="G26" s="113">
        <f t="shared" si="4"/>
        <v>0</v>
      </c>
      <c r="H26" s="163">
        <f>SUM(H24:I25)</f>
        <v>0</v>
      </c>
      <c r="I26" s="164"/>
      <c r="J26" s="165">
        <f>SUM(K24:K25)</f>
        <v>0</v>
      </c>
      <c r="K26" s="166"/>
      <c r="L26" s="163">
        <f t="shared" si="4"/>
        <v>0</v>
      </c>
      <c r="M26" s="164"/>
    </row>
    <row r="27" spans="1:21" ht="21.75" customHeight="1" x14ac:dyDescent="0.3">
      <c r="A27" s="115"/>
      <c r="D27" s="16"/>
      <c r="E27" s="16"/>
    </row>
    <row r="28" spans="1:21" ht="22.5" customHeight="1" x14ac:dyDescent="0.3">
      <c r="A28" s="115"/>
      <c r="B28" s="161"/>
    </row>
    <row r="29" spans="1:21" ht="29.25" customHeight="1" x14ac:dyDescent="0.3">
      <c r="A29" s="115"/>
      <c r="B29" s="161" t="s">
        <v>212</v>
      </c>
    </row>
    <row r="30" spans="1:21" ht="27.75" customHeight="1" x14ac:dyDescent="0.3">
      <c r="A30" s="115"/>
      <c r="B30" s="162" t="s">
        <v>228</v>
      </c>
    </row>
    <row r="31" spans="1:21" ht="26.25" x14ac:dyDescent="0.3">
      <c r="A31" s="115"/>
      <c r="B31" s="161"/>
    </row>
    <row r="32" spans="1:21" x14ac:dyDescent="0.3">
      <c r="A32" s="115"/>
      <c r="B32" s="16"/>
      <c r="D32" s="92"/>
      <c r="E32" s="92"/>
    </row>
    <row r="33" spans="1:13" x14ac:dyDescent="0.3">
      <c r="A33" s="115"/>
      <c r="B33" s="16"/>
      <c r="D33" s="92"/>
      <c r="E33" s="92"/>
    </row>
    <row r="34" spans="1:13" x14ac:dyDescent="0.3">
      <c r="A34" s="115"/>
      <c r="B34" s="93"/>
      <c r="I34" s="115"/>
      <c r="J34" s="94"/>
    </row>
    <row r="35" spans="1:13" x14ac:dyDescent="0.3">
      <c r="A35" s="115"/>
      <c r="B35" s="101"/>
      <c r="I35" s="116"/>
      <c r="J35" s="94"/>
    </row>
    <row r="36" spans="1:13" x14ac:dyDescent="0.3">
      <c r="A36" s="18"/>
      <c r="B36" s="16"/>
      <c r="D36" s="14"/>
      <c r="E36" s="14"/>
      <c r="I36" s="115"/>
      <c r="J36" s="167"/>
      <c r="K36" s="167"/>
      <c r="L36" s="167"/>
      <c r="M36" s="167"/>
    </row>
    <row r="37" spans="1:13" x14ac:dyDescent="0.3">
      <c r="A37" s="18"/>
      <c r="B37" s="16"/>
      <c r="D37" s="14"/>
      <c r="E37" s="14"/>
      <c r="I37" s="17"/>
      <c r="J37" s="14"/>
    </row>
    <row r="38" spans="1:13" x14ac:dyDescent="0.3">
      <c r="A38" s="18"/>
      <c r="B38" s="16"/>
    </row>
    <row r="39" spans="1:13" x14ac:dyDescent="0.3">
      <c r="A39" s="18"/>
      <c r="B39" s="16"/>
    </row>
    <row r="40" spans="1:13" x14ac:dyDescent="0.3">
      <c r="A40" s="18"/>
      <c r="B40" s="16"/>
      <c r="D40" s="14"/>
      <c r="E40" s="14"/>
    </row>
    <row r="41" spans="1:13" x14ac:dyDescent="0.3">
      <c r="A41" s="18"/>
      <c r="B41" s="93"/>
    </row>
    <row r="42" spans="1:13" x14ac:dyDescent="0.3">
      <c r="A42" s="18"/>
      <c r="B42" s="101"/>
    </row>
    <row r="43" spans="1:13" ht="18.75" customHeight="1" x14ac:dyDescent="0.3">
      <c r="A43" s="18"/>
      <c r="B43" s="16"/>
    </row>
    <row r="44" spans="1:13" x14ac:dyDescent="0.3">
      <c r="A44" s="18"/>
      <c r="B44" s="16"/>
    </row>
    <row r="45" spans="1:13" x14ac:dyDescent="0.3">
      <c r="A45" s="18"/>
      <c r="B45" s="16"/>
    </row>
    <row r="46" spans="1:13" x14ac:dyDescent="0.3">
      <c r="A46" s="18"/>
      <c r="B46" s="16"/>
    </row>
    <row r="47" spans="1:13" x14ac:dyDescent="0.3">
      <c r="A47" s="18"/>
      <c r="B47" s="16"/>
    </row>
    <row r="48" spans="1:13" x14ac:dyDescent="0.3">
      <c r="A48" s="18"/>
      <c r="B48" s="16"/>
    </row>
    <row r="49" spans="1:2" x14ac:dyDescent="0.3">
      <c r="A49" s="18"/>
      <c r="B49" s="16"/>
    </row>
    <row r="50" spans="1:2" x14ac:dyDescent="0.3">
      <c r="A50" s="18"/>
      <c r="B50" s="16"/>
    </row>
    <row r="51" spans="1:2" x14ac:dyDescent="0.3">
      <c r="A51" s="18"/>
      <c r="B51" s="16"/>
    </row>
    <row r="53" spans="1:2" x14ac:dyDescent="0.3">
      <c r="A53" s="14"/>
      <c r="B53" s="96"/>
    </row>
    <row r="54" spans="1:2" x14ac:dyDescent="0.3">
      <c r="A54" s="14"/>
      <c r="B54" s="96"/>
    </row>
  </sheetData>
  <mergeCells count="46">
    <mergeCell ref="J25:K25"/>
    <mergeCell ref="J23:K23"/>
    <mergeCell ref="L23:M23"/>
    <mergeCell ref="H24:I24"/>
    <mergeCell ref="J24:K24"/>
    <mergeCell ref="L24:M24"/>
    <mergeCell ref="L25:M25"/>
    <mergeCell ref="J36:M36"/>
    <mergeCell ref="A18:D18"/>
    <mergeCell ref="O7:O8"/>
    <mergeCell ref="F6:F8"/>
    <mergeCell ref="G6:G8"/>
    <mergeCell ref="H6:H8"/>
    <mergeCell ref="H26:I26"/>
    <mergeCell ref="J26:K26"/>
    <mergeCell ref="L26:M26"/>
    <mergeCell ref="D21:M21"/>
    <mergeCell ref="D22:D23"/>
    <mergeCell ref="E22:F22"/>
    <mergeCell ref="G22:I22"/>
    <mergeCell ref="J22:M22"/>
    <mergeCell ref="H23:I23"/>
    <mergeCell ref="H25:I25"/>
    <mergeCell ref="D5:U5"/>
    <mergeCell ref="B5:C5"/>
    <mergeCell ref="I7:J7"/>
    <mergeCell ref="K7:L7"/>
    <mergeCell ref="M7:M8"/>
    <mergeCell ref="N7:N8"/>
    <mergeCell ref="Q7:Q8"/>
    <mergeCell ref="A1:U1"/>
    <mergeCell ref="A2:U2"/>
    <mergeCell ref="A3:U3"/>
    <mergeCell ref="A5:A8"/>
    <mergeCell ref="B6:B8"/>
    <mergeCell ref="C6:C8"/>
    <mergeCell ref="D6:D8"/>
    <mergeCell ref="E6:E8"/>
    <mergeCell ref="I6:L6"/>
    <mergeCell ref="M6:O6"/>
    <mergeCell ref="P6:T6"/>
    <mergeCell ref="U6:U8"/>
    <mergeCell ref="P7:P8"/>
    <mergeCell ref="R7:R8"/>
    <mergeCell ref="S7:S8"/>
    <mergeCell ref="T7:T8"/>
  </mergeCells>
  <printOptions horizontalCentered="1"/>
  <pageMargins left="0.196850393700787" right="0" top="0.59055118110236204" bottom="0.196850393700787" header="0.31496062992126" footer="0.31496062992126"/>
  <pageSetup paperSize="9" scale="48" orientation="landscape" r:id="rId1"/>
  <headerFooter scaleWithDoc="0"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119"/>
  <sheetViews>
    <sheetView topLeftCell="A91" zoomScale="60" zoomScaleNormal="60" workbookViewId="0">
      <selection activeCell="M6" sqref="M6"/>
    </sheetView>
  </sheetViews>
  <sheetFormatPr defaultColWidth="9" defaultRowHeight="18.75" x14ac:dyDescent="0.3"/>
  <cols>
    <col min="1" max="1" width="4.125" style="11" customWidth="1"/>
    <col min="2" max="2" width="28.75" style="11" customWidth="1"/>
    <col min="3" max="3" width="9.375" style="11" customWidth="1"/>
    <col min="4" max="4" width="11.125" style="11" customWidth="1"/>
    <col min="5" max="5" width="13" style="11" customWidth="1"/>
    <col min="6" max="6" width="12.375" style="11" customWidth="1"/>
    <col min="7" max="7" width="10.875" style="12" customWidth="1"/>
    <col min="8" max="8" width="7.625" style="12" customWidth="1"/>
    <col min="9" max="9" width="12.625" style="11" customWidth="1"/>
    <col min="10" max="10" width="10.375" style="12" customWidth="1"/>
    <col min="11" max="11" width="11.375" style="11" customWidth="1"/>
    <col min="12" max="12" width="22.375" style="11" customWidth="1"/>
    <col min="13" max="23" width="10.375" style="11" customWidth="1"/>
    <col min="24" max="24" width="10" style="11" customWidth="1"/>
    <col min="25" max="25" width="13.75" style="11" customWidth="1"/>
    <col min="26" max="16384" width="9" style="11"/>
  </cols>
  <sheetData>
    <row r="1" spans="1:25" ht="23.25" x14ac:dyDescent="0.3">
      <c r="A1" s="180" t="s">
        <v>31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</row>
    <row r="2" spans="1:25" ht="23.25" x14ac:dyDescent="0.3">
      <c r="A2" s="180" t="s">
        <v>35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</row>
    <row r="3" spans="1:25" ht="18" customHeight="1" x14ac:dyDescent="0.3">
      <c r="A3" s="180" t="s">
        <v>165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</row>
    <row r="4" spans="1:25" ht="14.25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2"/>
    </row>
    <row r="5" spans="1:25" ht="33" customHeight="1" x14ac:dyDescent="0.3">
      <c r="A5" s="204" t="s">
        <v>0</v>
      </c>
      <c r="B5" s="189" t="s">
        <v>1</v>
      </c>
      <c r="C5" s="206" t="s">
        <v>26</v>
      </c>
      <c r="D5" s="206" t="s">
        <v>11</v>
      </c>
      <c r="E5" s="208" t="s">
        <v>2</v>
      </c>
      <c r="F5" s="208" t="s">
        <v>3</v>
      </c>
      <c r="G5" s="208" t="s">
        <v>8</v>
      </c>
      <c r="H5" s="209" t="s">
        <v>30</v>
      </c>
      <c r="I5" s="209"/>
      <c r="J5" s="209"/>
      <c r="K5" s="209"/>
      <c r="L5" s="209"/>
      <c r="M5" s="189" t="s">
        <v>10</v>
      </c>
      <c r="N5" s="189"/>
      <c r="O5" s="189"/>
      <c r="P5" s="189"/>
      <c r="Q5" s="189"/>
      <c r="R5" s="189"/>
      <c r="S5" s="189"/>
      <c r="T5" s="189"/>
      <c r="U5" s="189"/>
      <c r="V5" s="189"/>
      <c r="W5" s="208" t="s">
        <v>16</v>
      </c>
      <c r="X5" s="210" t="s">
        <v>36</v>
      </c>
    </row>
    <row r="6" spans="1:25" ht="102" customHeight="1" x14ac:dyDescent="0.3">
      <c r="A6" s="205"/>
      <c r="B6" s="189"/>
      <c r="C6" s="207"/>
      <c r="D6" s="207"/>
      <c r="E6" s="208"/>
      <c r="F6" s="208"/>
      <c r="G6" s="208"/>
      <c r="H6" s="20" t="s">
        <v>5</v>
      </c>
      <c r="I6" s="21" t="s">
        <v>6</v>
      </c>
      <c r="J6" s="21" t="s">
        <v>20</v>
      </c>
      <c r="K6" s="21" t="s">
        <v>7</v>
      </c>
      <c r="L6" s="20" t="s">
        <v>9</v>
      </c>
      <c r="M6" s="54" t="s">
        <v>32</v>
      </c>
      <c r="N6" s="54" t="s">
        <v>142</v>
      </c>
      <c r="O6" s="54" t="s">
        <v>143</v>
      </c>
      <c r="P6" s="54" t="s">
        <v>144</v>
      </c>
      <c r="Q6" s="54" t="s">
        <v>145</v>
      </c>
      <c r="R6" s="54" t="s">
        <v>148</v>
      </c>
      <c r="S6" s="54" t="s">
        <v>146</v>
      </c>
      <c r="T6" s="54" t="s">
        <v>147</v>
      </c>
      <c r="U6" s="54" t="s">
        <v>33</v>
      </c>
      <c r="V6" s="54" t="s">
        <v>34</v>
      </c>
      <c r="W6" s="208"/>
      <c r="X6" s="211"/>
    </row>
    <row r="7" spans="1:25" ht="43.5" customHeight="1" x14ac:dyDescent="0.3">
      <c r="A7" s="42">
        <v>1</v>
      </c>
      <c r="B7" s="43" t="s">
        <v>51</v>
      </c>
      <c r="C7" s="44">
        <f>SUM(C8)</f>
        <v>1315900</v>
      </c>
      <c r="D7" s="44">
        <f>SUM(D8)</f>
        <v>0</v>
      </c>
      <c r="E7" s="44">
        <f>E8</f>
        <v>1315900</v>
      </c>
      <c r="F7" s="55">
        <f t="shared" ref="F7:W7" si="0">F8</f>
        <v>0</v>
      </c>
      <c r="G7" s="55">
        <f t="shared" si="0"/>
        <v>0</v>
      </c>
      <c r="H7" s="55">
        <f t="shared" si="0"/>
        <v>0</v>
      </c>
      <c r="I7" s="55">
        <f t="shared" si="0"/>
        <v>0</v>
      </c>
      <c r="J7" s="55">
        <f t="shared" si="0"/>
        <v>0</v>
      </c>
      <c r="K7" s="55">
        <f t="shared" si="0"/>
        <v>0</v>
      </c>
      <c r="L7" s="44"/>
      <c r="M7" s="55">
        <f t="shared" si="0"/>
        <v>0</v>
      </c>
      <c r="N7" s="55">
        <f t="shared" si="0"/>
        <v>0</v>
      </c>
      <c r="O7" s="55">
        <f t="shared" si="0"/>
        <v>0</v>
      </c>
      <c r="P7" s="55">
        <f t="shared" si="0"/>
        <v>0</v>
      </c>
      <c r="Q7" s="55">
        <f t="shared" si="0"/>
        <v>1315900</v>
      </c>
      <c r="R7" s="55">
        <f t="shared" si="0"/>
        <v>0</v>
      </c>
      <c r="S7" s="55">
        <f t="shared" si="0"/>
        <v>0</v>
      </c>
      <c r="T7" s="55">
        <f t="shared" si="0"/>
        <v>0</v>
      </c>
      <c r="U7" s="55">
        <f t="shared" si="0"/>
        <v>0</v>
      </c>
      <c r="V7" s="55">
        <f t="shared" si="0"/>
        <v>0</v>
      </c>
      <c r="W7" s="55">
        <f t="shared" si="0"/>
        <v>0</v>
      </c>
      <c r="X7" s="59"/>
      <c r="Y7" s="67">
        <f>E7-I7-M7-N7-O7-P7-Q7-R7-S7-T7-U7-V7-W7</f>
        <v>0</v>
      </c>
    </row>
    <row r="8" spans="1:25" ht="37.5" x14ac:dyDescent="0.3">
      <c r="A8" s="1"/>
      <c r="B8" s="2" t="s">
        <v>52</v>
      </c>
      <c r="C8" s="33">
        <f>E8</f>
        <v>1315900</v>
      </c>
      <c r="D8" s="33"/>
      <c r="E8" s="41">
        <v>1315900</v>
      </c>
      <c r="F8" s="33"/>
      <c r="G8" s="34"/>
      <c r="H8" s="34">
        <v>0</v>
      </c>
      <c r="I8" s="33"/>
      <c r="J8" s="34"/>
      <c r="K8" s="34"/>
      <c r="L8" s="2" t="s">
        <v>163</v>
      </c>
      <c r="M8" s="60"/>
      <c r="N8" s="60"/>
      <c r="O8" s="60"/>
      <c r="P8" s="60"/>
      <c r="Q8" s="60">
        <f>E8</f>
        <v>1315900</v>
      </c>
      <c r="R8" s="60"/>
      <c r="S8" s="60"/>
      <c r="T8" s="60"/>
      <c r="U8" s="61"/>
      <c r="V8" s="61"/>
      <c r="W8" s="60"/>
      <c r="X8" s="60"/>
      <c r="Y8" s="67">
        <f t="shared" ref="Y8:Y71" si="1">E8-I8-M8-N8-O8-P8-Q8-R8-S8-T8-U8-V8-W8</f>
        <v>0</v>
      </c>
    </row>
    <row r="9" spans="1:25" ht="46.5" customHeight="1" x14ac:dyDescent="0.3">
      <c r="A9" s="45">
        <v>2</v>
      </c>
      <c r="B9" s="46" t="s">
        <v>50</v>
      </c>
      <c r="C9" s="47">
        <f>SUM(C10:C14)</f>
        <v>0</v>
      </c>
      <c r="D9" s="47">
        <f t="shared" ref="D9:F9" si="2">SUM(D10:D14)</f>
        <v>27077000</v>
      </c>
      <c r="E9" s="47">
        <f t="shared" si="2"/>
        <v>27077000</v>
      </c>
      <c r="F9" s="47">
        <f t="shared" si="2"/>
        <v>0</v>
      </c>
      <c r="G9" s="48"/>
      <c r="H9" s="48">
        <f>SUM(H10:H14)</f>
        <v>5</v>
      </c>
      <c r="I9" s="57">
        <f t="shared" ref="I9:W9" si="3">SUM(I10:I14)</f>
        <v>23479000</v>
      </c>
      <c r="J9" s="48">
        <f t="shared" si="3"/>
        <v>4</v>
      </c>
      <c r="K9" s="48"/>
      <c r="L9" s="48"/>
      <c r="M9" s="48">
        <f t="shared" si="3"/>
        <v>0</v>
      </c>
      <c r="N9" s="48">
        <f t="shared" si="3"/>
        <v>0</v>
      </c>
      <c r="O9" s="48">
        <f t="shared" si="3"/>
        <v>0</v>
      </c>
      <c r="P9" s="48">
        <f t="shared" si="3"/>
        <v>0</v>
      </c>
      <c r="Q9" s="57">
        <f t="shared" si="3"/>
        <v>3110000</v>
      </c>
      <c r="R9" s="48">
        <f t="shared" si="3"/>
        <v>0</v>
      </c>
      <c r="S9" s="48">
        <f t="shared" si="3"/>
        <v>0</v>
      </c>
      <c r="T9" s="48">
        <f t="shared" si="3"/>
        <v>0</v>
      </c>
      <c r="U9" s="48">
        <f t="shared" si="3"/>
        <v>0</v>
      </c>
      <c r="V9" s="48">
        <f t="shared" si="3"/>
        <v>0</v>
      </c>
      <c r="W9" s="57">
        <f t="shared" si="3"/>
        <v>488000</v>
      </c>
      <c r="X9" s="57"/>
      <c r="Y9" s="67">
        <f t="shared" si="1"/>
        <v>0</v>
      </c>
    </row>
    <row r="10" spans="1:25" ht="63.75" customHeight="1" x14ac:dyDescent="0.3">
      <c r="A10" s="1"/>
      <c r="B10" s="2" t="s">
        <v>53</v>
      </c>
      <c r="C10" s="33"/>
      <c r="D10" s="33">
        <v>3598000</v>
      </c>
      <c r="E10" s="41">
        <v>3598000</v>
      </c>
      <c r="F10" s="33"/>
      <c r="G10" s="34"/>
      <c r="H10" s="34">
        <v>1</v>
      </c>
      <c r="I10" s="33"/>
      <c r="J10" s="34" t="s">
        <v>4</v>
      </c>
      <c r="K10" s="34"/>
      <c r="L10" s="2" t="s">
        <v>154</v>
      </c>
      <c r="M10" s="60"/>
      <c r="N10" s="60"/>
      <c r="O10" s="60"/>
      <c r="P10" s="60"/>
      <c r="Q10" s="60">
        <v>3110000</v>
      </c>
      <c r="R10" s="60"/>
      <c r="S10" s="60"/>
      <c r="T10" s="60"/>
      <c r="U10" s="61"/>
      <c r="V10" s="61"/>
      <c r="W10" s="60">
        <v>488000</v>
      </c>
      <c r="X10" s="60"/>
      <c r="Y10" s="67">
        <f t="shared" si="1"/>
        <v>0</v>
      </c>
    </row>
    <row r="11" spans="1:25" ht="37.5" x14ac:dyDescent="0.3">
      <c r="A11" s="1"/>
      <c r="B11" s="2" t="s">
        <v>54</v>
      </c>
      <c r="C11" s="33"/>
      <c r="D11" s="33">
        <v>12000000</v>
      </c>
      <c r="E11" s="41">
        <v>12000000</v>
      </c>
      <c r="F11" s="33"/>
      <c r="G11" s="34"/>
      <c r="H11" s="34">
        <v>1</v>
      </c>
      <c r="I11" s="33">
        <f>E11</f>
        <v>12000000</v>
      </c>
      <c r="J11" s="34">
        <v>1</v>
      </c>
      <c r="K11" s="34">
        <v>5</v>
      </c>
      <c r="L11" s="2" t="s">
        <v>150</v>
      </c>
      <c r="M11" s="60"/>
      <c r="N11" s="60"/>
      <c r="O11" s="60"/>
      <c r="P11" s="60"/>
      <c r="Q11" s="60"/>
      <c r="R11" s="60"/>
      <c r="S11" s="60"/>
      <c r="T11" s="60"/>
      <c r="U11" s="61"/>
      <c r="V11" s="61"/>
      <c r="W11" s="60"/>
      <c r="X11" s="60"/>
      <c r="Y11" s="67">
        <f t="shared" si="1"/>
        <v>0</v>
      </c>
    </row>
    <row r="12" spans="1:25" ht="70.5" customHeight="1" x14ac:dyDescent="0.3">
      <c r="A12" s="35"/>
      <c r="B12" s="2" t="s">
        <v>55</v>
      </c>
      <c r="C12" s="33"/>
      <c r="D12" s="33">
        <v>2379000</v>
      </c>
      <c r="E12" s="41">
        <v>2379000</v>
      </c>
      <c r="F12" s="37"/>
      <c r="G12" s="38"/>
      <c r="H12" s="38">
        <v>1</v>
      </c>
      <c r="I12" s="33">
        <f>E12</f>
        <v>2379000</v>
      </c>
      <c r="J12" s="34">
        <v>1</v>
      </c>
      <c r="K12" s="34">
        <v>5</v>
      </c>
      <c r="L12" s="2" t="s">
        <v>159</v>
      </c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7">
        <f t="shared" si="1"/>
        <v>0</v>
      </c>
    </row>
    <row r="13" spans="1:25" ht="56.25" x14ac:dyDescent="0.3">
      <c r="A13" s="1"/>
      <c r="B13" s="2" t="s">
        <v>56</v>
      </c>
      <c r="C13" s="33"/>
      <c r="D13" s="33">
        <v>7200000</v>
      </c>
      <c r="E13" s="41">
        <v>7200000</v>
      </c>
      <c r="F13" s="33"/>
      <c r="G13" s="34"/>
      <c r="H13" s="34">
        <v>1</v>
      </c>
      <c r="I13" s="33">
        <f>E13</f>
        <v>7200000</v>
      </c>
      <c r="J13" s="34">
        <v>1</v>
      </c>
      <c r="K13" s="34">
        <v>5</v>
      </c>
      <c r="L13" s="2" t="s">
        <v>160</v>
      </c>
      <c r="M13" s="60"/>
      <c r="N13" s="60"/>
      <c r="O13" s="60"/>
      <c r="P13" s="60"/>
      <c r="Q13" s="60"/>
      <c r="R13" s="60"/>
      <c r="S13" s="60"/>
      <c r="T13" s="60"/>
      <c r="U13" s="61"/>
      <c r="V13" s="61"/>
      <c r="W13" s="60"/>
      <c r="X13" s="60"/>
      <c r="Y13" s="67">
        <f t="shared" si="1"/>
        <v>0</v>
      </c>
    </row>
    <row r="14" spans="1:25" ht="42" customHeight="1" x14ac:dyDescent="0.3">
      <c r="A14" s="1"/>
      <c r="B14" s="2" t="s">
        <v>57</v>
      </c>
      <c r="C14" s="33"/>
      <c r="D14" s="33">
        <v>1900000</v>
      </c>
      <c r="E14" s="41">
        <v>1900000</v>
      </c>
      <c r="F14" s="33"/>
      <c r="G14" s="34"/>
      <c r="H14" s="34">
        <v>1</v>
      </c>
      <c r="I14" s="33">
        <f>E14</f>
        <v>1900000</v>
      </c>
      <c r="J14" s="34">
        <v>1</v>
      </c>
      <c r="K14" s="34">
        <v>5</v>
      </c>
      <c r="L14" s="2" t="s">
        <v>150</v>
      </c>
      <c r="M14" s="60"/>
      <c r="N14" s="60"/>
      <c r="O14" s="60"/>
      <c r="P14" s="60"/>
      <c r="Q14" s="60"/>
      <c r="R14" s="60"/>
      <c r="S14" s="60"/>
      <c r="T14" s="60"/>
      <c r="U14" s="61"/>
      <c r="V14" s="61"/>
      <c r="W14" s="60"/>
      <c r="X14" s="60"/>
      <c r="Y14" s="67">
        <f t="shared" si="1"/>
        <v>0</v>
      </c>
    </row>
    <row r="15" spans="1:25" ht="37.5" x14ac:dyDescent="0.3">
      <c r="A15" s="45">
        <v>3</v>
      </c>
      <c r="B15" s="46" t="s">
        <v>138</v>
      </c>
      <c r="C15" s="47">
        <f>SUM(C16)</f>
        <v>10000000</v>
      </c>
      <c r="D15" s="47">
        <f>SUM(D16)</f>
        <v>0</v>
      </c>
      <c r="E15" s="47">
        <f>SUM(E16)</f>
        <v>10000000</v>
      </c>
      <c r="F15" s="47">
        <f>SUM(F16)</f>
        <v>1945505.81</v>
      </c>
      <c r="G15" s="48"/>
      <c r="H15" s="57">
        <f>SUM(H16)</f>
        <v>0</v>
      </c>
      <c r="I15" s="57">
        <f t="shared" ref="I15:W15" si="4">SUM(I16)</f>
        <v>0</v>
      </c>
      <c r="J15" s="57">
        <f t="shared" si="4"/>
        <v>0</v>
      </c>
      <c r="K15" s="57">
        <f t="shared" si="4"/>
        <v>0</v>
      </c>
      <c r="L15" s="57">
        <f t="shared" si="4"/>
        <v>0</v>
      </c>
      <c r="M15" s="57">
        <f t="shared" si="4"/>
        <v>2000000</v>
      </c>
      <c r="N15" s="57">
        <f t="shared" si="4"/>
        <v>1000000</v>
      </c>
      <c r="O15" s="57">
        <f t="shared" si="4"/>
        <v>1000000</v>
      </c>
      <c r="P15" s="57">
        <f t="shared" si="4"/>
        <v>1000000</v>
      </c>
      <c r="Q15" s="57">
        <f t="shared" si="4"/>
        <v>1000000</v>
      </c>
      <c r="R15" s="57">
        <f t="shared" si="4"/>
        <v>1000000</v>
      </c>
      <c r="S15" s="57">
        <f t="shared" si="4"/>
        <v>1000000</v>
      </c>
      <c r="T15" s="57">
        <f t="shared" si="4"/>
        <v>1000000</v>
      </c>
      <c r="U15" s="57">
        <f t="shared" si="4"/>
        <v>1000000</v>
      </c>
      <c r="V15" s="57">
        <f t="shared" si="4"/>
        <v>0</v>
      </c>
      <c r="W15" s="57">
        <f t="shared" si="4"/>
        <v>0</v>
      </c>
      <c r="X15" s="63"/>
      <c r="Y15" s="67">
        <f t="shared" si="1"/>
        <v>0</v>
      </c>
    </row>
    <row r="16" spans="1:25" ht="46.5" customHeight="1" x14ac:dyDescent="0.3">
      <c r="A16" s="35"/>
      <c r="B16" s="2" t="s">
        <v>58</v>
      </c>
      <c r="C16" s="33">
        <v>10000000</v>
      </c>
      <c r="D16" s="33"/>
      <c r="E16" s="41">
        <v>10000000</v>
      </c>
      <c r="F16" s="37">
        <v>1945505.81</v>
      </c>
      <c r="G16" s="38"/>
      <c r="H16" s="38">
        <v>0</v>
      </c>
      <c r="I16" s="37"/>
      <c r="J16" s="38"/>
      <c r="K16" s="38"/>
      <c r="L16" s="2" t="s">
        <v>158</v>
      </c>
      <c r="M16" s="60">
        <v>2000000</v>
      </c>
      <c r="N16" s="60">
        <v>1000000</v>
      </c>
      <c r="O16" s="60">
        <v>1000000</v>
      </c>
      <c r="P16" s="60">
        <v>1000000</v>
      </c>
      <c r="Q16" s="60">
        <v>1000000</v>
      </c>
      <c r="R16" s="60">
        <v>1000000</v>
      </c>
      <c r="S16" s="60">
        <v>1000000</v>
      </c>
      <c r="T16" s="60">
        <v>1000000</v>
      </c>
      <c r="U16" s="60">
        <v>1000000</v>
      </c>
      <c r="V16" s="62"/>
      <c r="W16" s="62"/>
      <c r="X16" s="62"/>
      <c r="Y16" s="67">
        <f>E16-I16-M16-N16-O16-P16-Q16-R16-S16-T16-U16-V16-W16</f>
        <v>0</v>
      </c>
    </row>
    <row r="17" spans="1:25" ht="37.5" x14ac:dyDescent="0.3">
      <c r="A17" s="45">
        <v>4</v>
      </c>
      <c r="B17" s="46" t="s">
        <v>126</v>
      </c>
      <c r="C17" s="47">
        <f>SUM(C18:C21)</f>
        <v>21095500</v>
      </c>
      <c r="D17" s="47">
        <f t="shared" ref="D17:F17" si="5">SUM(D18:D21)</f>
        <v>10000000</v>
      </c>
      <c r="E17" s="47">
        <f t="shared" si="5"/>
        <v>31095500</v>
      </c>
      <c r="F17" s="47">
        <f t="shared" si="5"/>
        <v>304400</v>
      </c>
      <c r="G17" s="48"/>
      <c r="H17" s="48">
        <f>SUM(H18:H21)</f>
        <v>1</v>
      </c>
      <c r="I17" s="47">
        <f>SUM(I18:I21)</f>
        <v>29680000</v>
      </c>
      <c r="J17" s="58"/>
      <c r="K17" s="58"/>
      <c r="L17" s="47">
        <f t="shared" ref="L17:W17" si="6">SUM(L18:L21)</f>
        <v>0</v>
      </c>
      <c r="M17" s="57">
        <f t="shared" si="6"/>
        <v>0</v>
      </c>
      <c r="N17" s="57">
        <f t="shared" si="6"/>
        <v>0</v>
      </c>
      <c r="O17" s="57">
        <f t="shared" si="6"/>
        <v>0</v>
      </c>
      <c r="P17" s="57">
        <f t="shared" si="6"/>
        <v>1415500</v>
      </c>
      <c r="Q17" s="57">
        <f t="shared" si="6"/>
        <v>0</v>
      </c>
      <c r="R17" s="57">
        <f t="shared" si="6"/>
        <v>0</v>
      </c>
      <c r="S17" s="57">
        <f t="shared" si="6"/>
        <v>0</v>
      </c>
      <c r="T17" s="57">
        <f t="shared" si="6"/>
        <v>0</v>
      </c>
      <c r="U17" s="57">
        <f t="shared" si="6"/>
        <v>0</v>
      </c>
      <c r="V17" s="57">
        <f t="shared" si="6"/>
        <v>0</v>
      </c>
      <c r="W17" s="57">
        <f t="shared" si="6"/>
        <v>0</v>
      </c>
      <c r="X17" s="57"/>
      <c r="Y17" s="67">
        <f t="shared" si="1"/>
        <v>0</v>
      </c>
    </row>
    <row r="18" spans="1:25" ht="87.75" customHeight="1" x14ac:dyDescent="0.3">
      <c r="A18" s="35"/>
      <c r="B18" s="2" t="s">
        <v>59</v>
      </c>
      <c r="C18" s="33">
        <v>9930000</v>
      </c>
      <c r="D18" s="33"/>
      <c r="E18" s="41">
        <v>9930000</v>
      </c>
      <c r="F18" s="37"/>
      <c r="G18" s="38"/>
      <c r="H18" s="38">
        <v>0</v>
      </c>
      <c r="I18" s="37">
        <f>E18</f>
        <v>9930000</v>
      </c>
      <c r="J18" s="38">
        <v>2</v>
      </c>
      <c r="K18" s="38">
        <v>5</v>
      </c>
      <c r="L18" s="2" t="s">
        <v>162</v>
      </c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7">
        <f t="shared" si="1"/>
        <v>0</v>
      </c>
    </row>
    <row r="19" spans="1:25" ht="44.25" customHeight="1" x14ac:dyDescent="0.3">
      <c r="A19" s="1"/>
      <c r="B19" s="2" t="s">
        <v>60</v>
      </c>
      <c r="C19" s="33"/>
      <c r="D19" s="33">
        <v>10000000</v>
      </c>
      <c r="E19" s="41">
        <v>10000000</v>
      </c>
      <c r="F19" s="33"/>
      <c r="G19" s="34"/>
      <c r="H19" s="34">
        <v>1</v>
      </c>
      <c r="I19" s="33">
        <f>E19</f>
        <v>10000000</v>
      </c>
      <c r="J19" s="34">
        <v>2</v>
      </c>
      <c r="K19" s="34">
        <v>5</v>
      </c>
      <c r="L19" s="2" t="s">
        <v>161</v>
      </c>
      <c r="M19" s="60"/>
      <c r="N19" s="60"/>
      <c r="O19" s="60"/>
      <c r="P19" s="60"/>
      <c r="Q19" s="60"/>
      <c r="R19" s="60"/>
      <c r="S19" s="60"/>
      <c r="T19" s="60"/>
      <c r="U19" s="61"/>
      <c r="V19" s="61"/>
      <c r="W19" s="60"/>
      <c r="X19" s="60"/>
      <c r="Y19" s="67">
        <f t="shared" si="1"/>
        <v>0</v>
      </c>
    </row>
    <row r="20" spans="1:25" ht="66" customHeight="1" x14ac:dyDescent="0.3">
      <c r="A20" s="1"/>
      <c r="B20" s="2" t="s">
        <v>61</v>
      </c>
      <c r="C20" s="33">
        <v>1415500</v>
      </c>
      <c r="D20" s="33"/>
      <c r="E20" s="41">
        <v>1415500</v>
      </c>
      <c r="F20" s="33">
        <v>304400</v>
      </c>
      <c r="G20" s="34"/>
      <c r="H20" s="34">
        <v>0</v>
      </c>
      <c r="I20" s="33"/>
      <c r="J20" s="34"/>
      <c r="K20" s="34"/>
      <c r="L20" s="2" t="s">
        <v>163</v>
      </c>
      <c r="M20" s="60"/>
      <c r="N20" s="60"/>
      <c r="O20" s="60"/>
      <c r="P20" s="60">
        <f>E20</f>
        <v>1415500</v>
      </c>
      <c r="Q20" s="60"/>
      <c r="R20" s="60"/>
      <c r="S20" s="60"/>
      <c r="T20" s="60"/>
      <c r="U20" s="61"/>
      <c r="V20" s="61"/>
      <c r="W20" s="60"/>
      <c r="X20" s="60"/>
      <c r="Y20" s="67">
        <f t="shared" si="1"/>
        <v>0</v>
      </c>
    </row>
    <row r="21" spans="1:25" ht="39" customHeight="1" x14ac:dyDescent="0.3">
      <c r="A21" s="1"/>
      <c r="B21" s="2" t="s">
        <v>62</v>
      </c>
      <c r="C21" s="33">
        <v>9750000</v>
      </c>
      <c r="D21" s="33"/>
      <c r="E21" s="41">
        <v>9750000</v>
      </c>
      <c r="F21" s="33"/>
      <c r="G21" s="34"/>
      <c r="H21" s="34">
        <v>0</v>
      </c>
      <c r="I21" s="33">
        <f>E21</f>
        <v>9750000</v>
      </c>
      <c r="J21" s="34">
        <v>2</v>
      </c>
      <c r="K21" s="34">
        <v>5</v>
      </c>
      <c r="L21" s="2" t="s">
        <v>162</v>
      </c>
      <c r="M21" s="60"/>
      <c r="N21" s="60"/>
      <c r="O21" s="60"/>
      <c r="P21" s="60"/>
      <c r="Q21" s="60"/>
      <c r="R21" s="60"/>
      <c r="S21" s="60"/>
      <c r="T21" s="60"/>
      <c r="U21" s="61"/>
      <c r="V21" s="61"/>
      <c r="W21" s="60"/>
      <c r="X21" s="60"/>
      <c r="Y21" s="67">
        <f t="shared" si="1"/>
        <v>0</v>
      </c>
    </row>
    <row r="22" spans="1:25" ht="38.25" customHeight="1" x14ac:dyDescent="0.3">
      <c r="A22" s="45">
        <v>4</v>
      </c>
      <c r="B22" s="46" t="s">
        <v>134</v>
      </c>
      <c r="C22" s="47">
        <f>SUM(C23:C25)</f>
        <v>0</v>
      </c>
      <c r="D22" s="47">
        <f t="shared" ref="D22:F22" si="7">SUM(D23:D25)</f>
        <v>44347000</v>
      </c>
      <c r="E22" s="47">
        <f t="shared" si="7"/>
        <v>44347000</v>
      </c>
      <c r="F22" s="47">
        <f t="shared" si="7"/>
        <v>0</v>
      </c>
      <c r="G22" s="48"/>
      <c r="H22" s="48">
        <f>SUM(H23:H25)</f>
        <v>3</v>
      </c>
      <c r="I22" s="47">
        <f>SUM(I23:I25)</f>
        <v>44347000</v>
      </c>
      <c r="J22" s="58"/>
      <c r="K22" s="58"/>
      <c r="L22" s="47">
        <f t="shared" ref="L22:W22" si="8">SUM(L23:L25)</f>
        <v>0</v>
      </c>
      <c r="M22" s="57">
        <f t="shared" si="8"/>
        <v>0</v>
      </c>
      <c r="N22" s="57">
        <f t="shared" si="8"/>
        <v>0</v>
      </c>
      <c r="O22" s="57">
        <f t="shared" si="8"/>
        <v>0</v>
      </c>
      <c r="P22" s="57">
        <f t="shared" si="8"/>
        <v>0</v>
      </c>
      <c r="Q22" s="57">
        <f t="shared" si="8"/>
        <v>0</v>
      </c>
      <c r="R22" s="57">
        <f t="shared" si="8"/>
        <v>0</v>
      </c>
      <c r="S22" s="57">
        <f t="shared" si="8"/>
        <v>0</v>
      </c>
      <c r="T22" s="57">
        <f t="shared" si="8"/>
        <v>0</v>
      </c>
      <c r="U22" s="57">
        <f t="shared" si="8"/>
        <v>0</v>
      </c>
      <c r="V22" s="57">
        <f t="shared" si="8"/>
        <v>0</v>
      </c>
      <c r="W22" s="57">
        <f t="shared" si="8"/>
        <v>0</v>
      </c>
      <c r="X22" s="57"/>
      <c r="Y22" s="67">
        <f t="shared" si="1"/>
        <v>0</v>
      </c>
    </row>
    <row r="23" spans="1:25" ht="42.75" customHeight="1" x14ac:dyDescent="0.3">
      <c r="A23" s="1"/>
      <c r="B23" s="2" t="s">
        <v>63</v>
      </c>
      <c r="C23" s="33"/>
      <c r="D23" s="33">
        <v>23000000</v>
      </c>
      <c r="E23" s="41">
        <v>23000000</v>
      </c>
      <c r="F23" s="33"/>
      <c r="G23" s="34"/>
      <c r="H23" s="34">
        <v>1</v>
      </c>
      <c r="I23" s="33">
        <f>E23</f>
        <v>23000000</v>
      </c>
      <c r="J23" s="34">
        <v>1</v>
      </c>
      <c r="K23" s="34">
        <v>5</v>
      </c>
      <c r="L23" s="2" t="s">
        <v>149</v>
      </c>
      <c r="M23" s="60"/>
      <c r="N23" s="60"/>
      <c r="O23" s="60"/>
      <c r="P23" s="60"/>
      <c r="Q23" s="60"/>
      <c r="R23" s="60"/>
      <c r="S23" s="60"/>
      <c r="T23" s="60"/>
      <c r="U23" s="61"/>
      <c r="V23" s="61"/>
      <c r="W23" s="60"/>
      <c r="X23" s="60"/>
      <c r="Y23" s="67">
        <f t="shared" si="1"/>
        <v>0</v>
      </c>
    </row>
    <row r="24" spans="1:25" ht="75" x14ac:dyDescent="0.3">
      <c r="A24" s="1"/>
      <c r="B24" s="2" t="s">
        <v>64</v>
      </c>
      <c r="C24" s="33"/>
      <c r="D24" s="33">
        <v>1347000</v>
      </c>
      <c r="E24" s="41">
        <v>1347000</v>
      </c>
      <c r="F24" s="33"/>
      <c r="G24" s="34"/>
      <c r="H24" s="34">
        <v>1</v>
      </c>
      <c r="I24" s="33">
        <f>E24</f>
        <v>1347000</v>
      </c>
      <c r="J24" s="34">
        <v>1</v>
      </c>
      <c r="K24" s="34">
        <v>5</v>
      </c>
      <c r="L24" s="2" t="s">
        <v>154</v>
      </c>
      <c r="M24" s="60"/>
      <c r="N24" s="60"/>
      <c r="O24" s="60"/>
      <c r="P24" s="60"/>
      <c r="Q24" s="60"/>
      <c r="R24" s="60"/>
      <c r="S24" s="60"/>
      <c r="T24" s="60"/>
      <c r="U24" s="61"/>
      <c r="V24" s="61"/>
      <c r="W24" s="60"/>
      <c r="X24" s="60"/>
      <c r="Y24" s="67">
        <f t="shared" si="1"/>
        <v>0</v>
      </c>
    </row>
    <row r="25" spans="1:25" ht="42.75" customHeight="1" x14ac:dyDescent="0.3">
      <c r="A25" s="35"/>
      <c r="B25" s="2" t="s">
        <v>65</v>
      </c>
      <c r="C25" s="33"/>
      <c r="D25" s="33">
        <v>20000000</v>
      </c>
      <c r="E25" s="41">
        <v>20000000</v>
      </c>
      <c r="F25" s="37"/>
      <c r="G25" s="38"/>
      <c r="H25" s="38">
        <v>1</v>
      </c>
      <c r="I25" s="37">
        <f>E25</f>
        <v>20000000</v>
      </c>
      <c r="J25" s="38">
        <v>1</v>
      </c>
      <c r="K25" s="38">
        <v>5</v>
      </c>
      <c r="L25" s="2" t="s">
        <v>150</v>
      </c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7">
        <f t="shared" si="1"/>
        <v>0</v>
      </c>
    </row>
    <row r="26" spans="1:25" ht="37.5" x14ac:dyDescent="0.3">
      <c r="A26" s="45">
        <v>5</v>
      </c>
      <c r="B26" s="46" t="s">
        <v>135</v>
      </c>
      <c r="C26" s="47">
        <f>SUM(C27)</f>
        <v>0</v>
      </c>
      <c r="D26" s="47">
        <f t="shared" ref="D26:W26" si="9">SUM(D27)</f>
        <v>5000000</v>
      </c>
      <c r="E26" s="47">
        <f t="shared" si="9"/>
        <v>5000000</v>
      </c>
      <c r="F26" s="57">
        <f t="shared" si="9"/>
        <v>0</v>
      </c>
      <c r="G26" s="57">
        <f t="shared" si="9"/>
        <v>0</v>
      </c>
      <c r="H26" s="58">
        <f t="shared" si="9"/>
        <v>1</v>
      </c>
      <c r="I26" s="57">
        <f t="shared" si="9"/>
        <v>5000000</v>
      </c>
      <c r="J26" s="58"/>
      <c r="K26" s="58"/>
      <c r="L26" s="47">
        <f t="shared" si="9"/>
        <v>0</v>
      </c>
      <c r="M26" s="57">
        <f t="shared" si="9"/>
        <v>0</v>
      </c>
      <c r="N26" s="57">
        <f t="shared" si="9"/>
        <v>0</v>
      </c>
      <c r="O26" s="57">
        <f t="shared" si="9"/>
        <v>0</v>
      </c>
      <c r="P26" s="57">
        <f t="shared" si="9"/>
        <v>0</v>
      </c>
      <c r="Q26" s="57">
        <f t="shared" si="9"/>
        <v>0</v>
      </c>
      <c r="R26" s="57">
        <f t="shared" si="9"/>
        <v>0</v>
      </c>
      <c r="S26" s="57">
        <f t="shared" si="9"/>
        <v>0</v>
      </c>
      <c r="T26" s="57">
        <f t="shared" si="9"/>
        <v>0</v>
      </c>
      <c r="U26" s="57">
        <f t="shared" si="9"/>
        <v>0</v>
      </c>
      <c r="V26" s="57">
        <f t="shared" si="9"/>
        <v>0</v>
      </c>
      <c r="W26" s="57">
        <f t="shared" si="9"/>
        <v>0</v>
      </c>
      <c r="X26" s="63"/>
      <c r="Y26" s="67">
        <f t="shared" si="1"/>
        <v>0</v>
      </c>
    </row>
    <row r="27" spans="1:25" ht="85.5" customHeight="1" x14ac:dyDescent="0.3">
      <c r="A27" s="1"/>
      <c r="B27" s="2" t="s">
        <v>66</v>
      </c>
      <c r="C27" s="33"/>
      <c r="D27" s="33">
        <v>5000000</v>
      </c>
      <c r="E27" s="41">
        <v>5000000</v>
      </c>
      <c r="F27" s="33"/>
      <c r="G27" s="34"/>
      <c r="H27" s="34">
        <v>1</v>
      </c>
      <c r="I27" s="33">
        <v>5000000</v>
      </c>
      <c r="J27" s="34">
        <v>1</v>
      </c>
      <c r="K27" s="34">
        <v>5</v>
      </c>
      <c r="L27" s="2" t="s">
        <v>149</v>
      </c>
      <c r="M27" s="60"/>
      <c r="N27" s="60"/>
      <c r="O27" s="60"/>
      <c r="P27" s="60"/>
      <c r="Q27" s="60"/>
      <c r="R27" s="60"/>
      <c r="S27" s="60"/>
      <c r="T27" s="60"/>
      <c r="U27" s="61"/>
      <c r="V27" s="61"/>
      <c r="W27" s="60"/>
      <c r="X27" s="60"/>
      <c r="Y27" s="67">
        <f t="shared" si="1"/>
        <v>0</v>
      </c>
    </row>
    <row r="28" spans="1:25" ht="67.5" customHeight="1" x14ac:dyDescent="0.3">
      <c r="A28" s="45">
        <v>6</v>
      </c>
      <c r="B28" s="46" t="s">
        <v>136</v>
      </c>
      <c r="C28" s="47">
        <f>SUM(C29:C32)</f>
        <v>0</v>
      </c>
      <c r="D28" s="47">
        <f t="shared" ref="D28:F28" si="10">SUM(D29:D32)</f>
        <v>35706000</v>
      </c>
      <c r="E28" s="47">
        <f t="shared" si="10"/>
        <v>35706000</v>
      </c>
      <c r="F28" s="47">
        <f t="shared" si="10"/>
        <v>0</v>
      </c>
      <c r="G28" s="48"/>
      <c r="H28" s="48">
        <f>SUM(H29:H32)</f>
        <v>4</v>
      </c>
      <c r="I28" s="47">
        <f>SUM(I29:I32)</f>
        <v>35706000</v>
      </c>
      <c r="J28" s="58"/>
      <c r="K28" s="58"/>
      <c r="L28" s="47">
        <f t="shared" ref="L28:W28" si="11">SUM(L29:L32)</f>
        <v>0</v>
      </c>
      <c r="M28" s="57">
        <f t="shared" si="11"/>
        <v>0</v>
      </c>
      <c r="N28" s="57">
        <f t="shared" si="11"/>
        <v>0</v>
      </c>
      <c r="O28" s="57">
        <f t="shared" si="11"/>
        <v>0</v>
      </c>
      <c r="P28" s="57">
        <f t="shared" si="11"/>
        <v>0</v>
      </c>
      <c r="Q28" s="57">
        <f t="shared" si="11"/>
        <v>0</v>
      </c>
      <c r="R28" s="57">
        <f t="shared" si="11"/>
        <v>0</v>
      </c>
      <c r="S28" s="57">
        <f t="shared" si="11"/>
        <v>0</v>
      </c>
      <c r="T28" s="57">
        <f t="shared" si="11"/>
        <v>0</v>
      </c>
      <c r="U28" s="57">
        <f t="shared" si="11"/>
        <v>0</v>
      </c>
      <c r="V28" s="57">
        <f t="shared" si="11"/>
        <v>0</v>
      </c>
      <c r="W28" s="57">
        <f t="shared" si="11"/>
        <v>0</v>
      </c>
      <c r="X28" s="57"/>
      <c r="Y28" s="67">
        <f t="shared" si="1"/>
        <v>0</v>
      </c>
    </row>
    <row r="29" spans="1:25" ht="63" customHeight="1" x14ac:dyDescent="0.3">
      <c r="A29" s="1"/>
      <c r="B29" s="2" t="s">
        <v>67</v>
      </c>
      <c r="C29" s="33"/>
      <c r="D29" s="33">
        <v>9900000</v>
      </c>
      <c r="E29" s="41">
        <v>9900000</v>
      </c>
      <c r="F29" s="33"/>
      <c r="G29" s="34"/>
      <c r="H29" s="34">
        <v>1</v>
      </c>
      <c r="I29" s="33">
        <f>E29</f>
        <v>9900000</v>
      </c>
      <c r="J29" s="34">
        <v>1</v>
      </c>
      <c r="K29" s="34">
        <v>5</v>
      </c>
      <c r="L29" s="2" t="s">
        <v>149</v>
      </c>
      <c r="M29" s="60"/>
      <c r="N29" s="60"/>
      <c r="O29" s="60"/>
      <c r="P29" s="60"/>
      <c r="Q29" s="60"/>
      <c r="R29" s="60"/>
      <c r="S29" s="60"/>
      <c r="T29" s="60"/>
      <c r="U29" s="61"/>
      <c r="V29" s="61"/>
      <c r="W29" s="60"/>
      <c r="X29" s="60"/>
      <c r="Y29" s="67">
        <f t="shared" si="1"/>
        <v>0</v>
      </c>
    </row>
    <row r="30" spans="1:25" ht="56.25" x14ac:dyDescent="0.3">
      <c r="A30" s="1"/>
      <c r="B30" s="2" t="s">
        <v>68</v>
      </c>
      <c r="C30" s="33"/>
      <c r="D30" s="33">
        <v>9950000</v>
      </c>
      <c r="E30" s="41">
        <v>9950000</v>
      </c>
      <c r="F30" s="33"/>
      <c r="G30" s="34"/>
      <c r="H30" s="34">
        <v>1</v>
      </c>
      <c r="I30" s="33">
        <f t="shared" ref="I30:I32" si="12">E30</f>
        <v>9950000</v>
      </c>
      <c r="J30" s="34">
        <v>1</v>
      </c>
      <c r="K30" s="34">
        <v>5</v>
      </c>
      <c r="L30" s="2" t="s">
        <v>149</v>
      </c>
      <c r="M30" s="60"/>
      <c r="N30" s="60"/>
      <c r="O30" s="60"/>
      <c r="P30" s="60"/>
      <c r="Q30" s="60"/>
      <c r="R30" s="60"/>
      <c r="S30" s="60"/>
      <c r="T30" s="60"/>
      <c r="U30" s="61"/>
      <c r="V30" s="61"/>
      <c r="W30" s="60"/>
      <c r="X30" s="60"/>
      <c r="Y30" s="67">
        <f t="shared" si="1"/>
        <v>0</v>
      </c>
    </row>
    <row r="31" spans="1:25" ht="45" customHeight="1" x14ac:dyDescent="0.3">
      <c r="A31" s="35"/>
      <c r="B31" s="2" t="s">
        <v>69</v>
      </c>
      <c r="C31" s="33"/>
      <c r="D31" s="33">
        <v>9900000</v>
      </c>
      <c r="E31" s="41">
        <v>9900000</v>
      </c>
      <c r="F31" s="37"/>
      <c r="G31" s="38"/>
      <c r="H31" s="38">
        <v>1</v>
      </c>
      <c r="I31" s="33">
        <f t="shared" si="12"/>
        <v>9900000</v>
      </c>
      <c r="J31" s="34">
        <v>1</v>
      </c>
      <c r="K31" s="34">
        <v>5</v>
      </c>
      <c r="L31" s="2" t="s">
        <v>149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7">
        <f t="shared" si="1"/>
        <v>0</v>
      </c>
    </row>
    <row r="32" spans="1:25" ht="37.5" x14ac:dyDescent="0.3">
      <c r="A32" s="1"/>
      <c r="B32" s="2" t="s">
        <v>70</v>
      </c>
      <c r="C32" s="33"/>
      <c r="D32" s="33">
        <v>5956000</v>
      </c>
      <c r="E32" s="41">
        <v>5956000</v>
      </c>
      <c r="F32" s="33"/>
      <c r="G32" s="34"/>
      <c r="H32" s="34">
        <v>1</v>
      </c>
      <c r="I32" s="33">
        <f t="shared" si="12"/>
        <v>5956000</v>
      </c>
      <c r="J32" s="34">
        <v>1</v>
      </c>
      <c r="K32" s="34">
        <v>5</v>
      </c>
      <c r="L32" s="2" t="s">
        <v>149</v>
      </c>
      <c r="M32" s="60"/>
      <c r="N32" s="60"/>
      <c r="O32" s="60"/>
      <c r="P32" s="60"/>
      <c r="Q32" s="60"/>
      <c r="R32" s="60"/>
      <c r="S32" s="60"/>
      <c r="T32" s="60"/>
      <c r="U32" s="61"/>
      <c r="V32" s="61"/>
      <c r="W32" s="60"/>
      <c r="X32" s="60"/>
      <c r="Y32" s="67">
        <f t="shared" si="1"/>
        <v>0</v>
      </c>
    </row>
    <row r="33" spans="1:25" ht="72" customHeight="1" x14ac:dyDescent="0.3">
      <c r="A33" s="45">
        <v>7</v>
      </c>
      <c r="B33" s="46" t="s">
        <v>137</v>
      </c>
      <c r="C33" s="47">
        <f>SUM(C34:C83)</f>
        <v>0</v>
      </c>
      <c r="D33" s="47">
        <f t="shared" ref="D33:F33" si="13">SUM(D34:D83)</f>
        <v>252203600</v>
      </c>
      <c r="E33" s="47">
        <f t="shared" si="13"/>
        <v>252203600</v>
      </c>
      <c r="F33" s="47">
        <f t="shared" si="13"/>
        <v>0</v>
      </c>
      <c r="G33" s="48"/>
      <c r="H33" s="57">
        <f>SUM(H34:H83)</f>
        <v>50</v>
      </c>
      <c r="I33" s="57">
        <f t="shared" ref="I33:W33" si="14">SUM(I34:I83)</f>
        <v>244386600</v>
      </c>
      <c r="J33" s="57"/>
      <c r="K33" s="57"/>
      <c r="L33" s="57">
        <f t="shared" si="14"/>
        <v>0</v>
      </c>
      <c r="M33" s="57">
        <f t="shared" si="14"/>
        <v>0</v>
      </c>
      <c r="N33" s="57">
        <f t="shared" si="14"/>
        <v>0</v>
      </c>
      <c r="O33" s="57">
        <f t="shared" si="14"/>
        <v>7295000</v>
      </c>
      <c r="P33" s="57">
        <f t="shared" si="14"/>
        <v>0</v>
      </c>
      <c r="Q33" s="57">
        <f t="shared" si="14"/>
        <v>0</v>
      </c>
      <c r="R33" s="57">
        <f t="shared" si="14"/>
        <v>0</v>
      </c>
      <c r="S33" s="57">
        <f t="shared" si="14"/>
        <v>0</v>
      </c>
      <c r="T33" s="57">
        <f t="shared" si="14"/>
        <v>0</v>
      </c>
      <c r="U33" s="57">
        <f t="shared" si="14"/>
        <v>0</v>
      </c>
      <c r="V33" s="57">
        <f t="shared" si="14"/>
        <v>0</v>
      </c>
      <c r="W33" s="57">
        <f t="shared" si="14"/>
        <v>522000</v>
      </c>
      <c r="X33" s="63"/>
      <c r="Y33" s="67">
        <f t="shared" si="1"/>
        <v>0</v>
      </c>
    </row>
    <row r="34" spans="1:25" ht="93.75" x14ac:dyDescent="0.3">
      <c r="A34" s="1"/>
      <c r="B34" s="2" t="s">
        <v>71</v>
      </c>
      <c r="C34" s="33"/>
      <c r="D34" s="33">
        <v>11500000</v>
      </c>
      <c r="E34" s="41">
        <v>11500000</v>
      </c>
      <c r="F34" s="33"/>
      <c r="G34" s="34"/>
      <c r="H34" s="34">
        <v>1</v>
      </c>
      <c r="I34" s="33">
        <f t="shared" ref="I34:I51" si="15">E34</f>
        <v>11500000</v>
      </c>
      <c r="J34" s="34">
        <v>2</v>
      </c>
      <c r="K34" s="34">
        <v>5</v>
      </c>
      <c r="L34" s="2" t="s">
        <v>151</v>
      </c>
      <c r="M34" s="60"/>
      <c r="N34" s="60"/>
      <c r="O34" s="60"/>
      <c r="P34" s="60"/>
      <c r="Q34" s="60"/>
      <c r="R34" s="60"/>
      <c r="S34" s="60"/>
      <c r="T34" s="60"/>
      <c r="U34" s="61"/>
      <c r="V34" s="61"/>
      <c r="W34" s="60"/>
      <c r="X34" s="60"/>
      <c r="Y34" s="67">
        <f t="shared" si="1"/>
        <v>0</v>
      </c>
    </row>
    <row r="35" spans="1:25" ht="67.5" customHeight="1" x14ac:dyDescent="0.3">
      <c r="A35" s="1"/>
      <c r="B35" s="2" t="s">
        <v>72</v>
      </c>
      <c r="C35" s="33"/>
      <c r="D35" s="33">
        <v>8290000</v>
      </c>
      <c r="E35" s="41">
        <v>8290000</v>
      </c>
      <c r="F35" s="33"/>
      <c r="G35" s="34"/>
      <c r="H35" s="34">
        <v>1</v>
      </c>
      <c r="I35" s="33">
        <f t="shared" si="15"/>
        <v>8290000</v>
      </c>
      <c r="J35" s="34">
        <v>2</v>
      </c>
      <c r="K35" s="34">
        <v>5</v>
      </c>
      <c r="L35" s="2" t="s">
        <v>151</v>
      </c>
      <c r="M35" s="60"/>
      <c r="N35" s="60"/>
      <c r="O35" s="60"/>
      <c r="P35" s="60"/>
      <c r="Q35" s="60"/>
      <c r="R35" s="60"/>
      <c r="S35" s="60"/>
      <c r="T35" s="60"/>
      <c r="U35" s="61"/>
      <c r="V35" s="61"/>
      <c r="W35" s="60"/>
      <c r="X35" s="60"/>
      <c r="Y35" s="67">
        <f t="shared" si="1"/>
        <v>0</v>
      </c>
    </row>
    <row r="36" spans="1:25" ht="87" customHeight="1" x14ac:dyDescent="0.3">
      <c r="A36" s="35"/>
      <c r="B36" s="2" t="s">
        <v>73</v>
      </c>
      <c r="C36" s="33"/>
      <c r="D36" s="33">
        <v>2400000</v>
      </c>
      <c r="E36" s="41">
        <v>2400000</v>
      </c>
      <c r="F36" s="37"/>
      <c r="G36" s="38"/>
      <c r="H36" s="34">
        <v>1</v>
      </c>
      <c r="I36" s="37">
        <f t="shared" si="15"/>
        <v>2400000</v>
      </c>
      <c r="J36" s="38">
        <v>2</v>
      </c>
      <c r="K36" s="38">
        <v>5</v>
      </c>
      <c r="L36" s="2" t="s">
        <v>151</v>
      </c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7">
        <f t="shared" si="1"/>
        <v>0</v>
      </c>
    </row>
    <row r="37" spans="1:25" ht="88.5" customHeight="1" x14ac:dyDescent="0.3">
      <c r="A37" s="1"/>
      <c r="B37" s="2" t="s">
        <v>74</v>
      </c>
      <c r="C37" s="33"/>
      <c r="D37" s="33">
        <v>8886000</v>
      </c>
      <c r="E37" s="41">
        <v>8886000</v>
      </c>
      <c r="F37" s="33"/>
      <c r="G37" s="34"/>
      <c r="H37" s="34">
        <v>1</v>
      </c>
      <c r="I37" s="33">
        <f t="shared" si="15"/>
        <v>8886000</v>
      </c>
      <c r="J37" s="34">
        <v>2</v>
      </c>
      <c r="K37" s="34">
        <v>5</v>
      </c>
      <c r="L37" s="2" t="s">
        <v>150</v>
      </c>
      <c r="M37" s="60"/>
      <c r="N37" s="60"/>
      <c r="O37" s="60"/>
      <c r="P37" s="60"/>
      <c r="Q37" s="60"/>
      <c r="R37" s="60"/>
      <c r="S37" s="60"/>
      <c r="T37" s="60"/>
      <c r="U37" s="61"/>
      <c r="V37" s="61"/>
      <c r="W37" s="60"/>
      <c r="X37" s="60"/>
      <c r="Y37" s="67">
        <f t="shared" si="1"/>
        <v>0</v>
      </c>
    </row>
    <row r="38" spans="1:25" ht="75" x14ac:dyDescent="0.3">
      <c r="A38" s="1"/>
      <c r="B38" s="2" t="s">
        <v>75</v>
      </c>
      <c r="C38" s="33"/>
      <c r="D38" s="33">
        <v>5751000</v>
      </c>
      <c r="E38" s="41">
        <v>5751000</v>
      </c>
      <c r="F38" s="33"/>
      <c r="G38" s="34"/>
      <c r="H38" s="34">
        <v>1</v>
      </c>
      <c r="I38" s="33">
        <f t="shared" si="15"/>
        <v>5751000</v>
      </c>
      <c r="J38" s="34">
        <v>1</v>
      </c>
      <c r="K38" s="34">
        <v>5</v>
      </c>
      <c r="L38" s="2" t="s">
        <v>149</v>
      </c>
      <c r="M38" s="60"/>
      <c r="N38" s="60"/>
      <c r="O38" s="60"/>
      <c r="P38" s="60"/>
      <c r="Q38" s="60"/>
      <c r="R38" s="60"/>
      <c r="S38" s="60"/>
      <c r="T38" s="60"/>
      <c r="U38" s="61"/>
      <c r="V38" s="61"/>
      <c r="W38" s="60"/>
      <c r="X38" s="60"/>
      <c r="Y38" s="67">
        <f t="shared" si="1"/>
        <v>0</v>
      </c>
    </row>
    <row r="39" spans="1:25" ht="87.75" customHeight="1" x14ac:dyDescent="0.3">
      <c r="A39" s="35"/>
      <c r="B39" s="2" t="s">
        <v>76</v>
      </c>
      <c r="C39" s="33"/>
      <c r="D39" s="33">
        <v>4091000</v>
      </c>
      <c r="E39" s="41">
        <v>4091000</v>
      </c>
      <c r="F39" s="37"/>
      <c r="G39" s="38"/>
      <c r="H39" s="34">
        <v>1</v>
      </c>
      <c r="I39" s="37">
        <f t="shared" si="15"/>
        <v>4091000</v>
      </c>
      <c r="J39" s="38">
        <v>1</v>
      </c>
      <c r="K39" s="38">
        <v>5</v>
      </c>
      <c r="L39" s="2" t="s">
        <v>149</v>
      </c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7">
        <f t="shared" si="1"/>
        <v>0</v>
      </c>
    </row>
    <row r="40" spans="1:25" ht="93.75" x14ac:dyDescent="0.3">
      <c r="A40" s="1"/>
      <c r="B40" s="2" t="s">
        <v>77</v>
      </c>
      <c r="C40" s="33"/>
      <c r="D40" s="33">
        <v>3400000</v>
      </c>
      <c r="E40" s="41">
        <v>3400000</v>
      </c>
      <c r="F40" s="33"/>
      <c r="G40" s="34"/>
      <c r="H40" s="34">
        <v>1</v>
      </c>
      <c r="I40" s="33">
        <f t="shared" si="15"/>
        <v>3400000</v>
      </c>
      <c r="J40" s="34">
        <v>1</v>
      </c>
      <c r="K40" s="34">
        <v>5</v>
      </c>
      <c r="L40" s="2" t="s">
        <v>149</v>
      </c>
      <c r="M40" s="60"/>
      <c r="N40" s="60"/>
      <c r="O40" s="60"/>
      <c r="P40" s="60"/>
      <c r="Q40" s="60"/>
      <c r="R40" s="60"/>
      <c r="S40" s="60"/>
      <c r="T40" s="60"/>
      <c r="U40" s="61"/>
      <c r="V40" s="61"/>
      <c r="W40" s="60"/>
      <c r="X40" s="60"/>
      <c r="Y40" s="67">
        <f t="shared" si="1"/>
        <v>0</v>
      </c>
    </row>
    <row r="41" spans="1:25" ht="64.5" customHeight="1" x14ac:dyDescent="0.3">
      <c r="A41" s="1"/>
      <c r="B41" s="2" t="s">
        <v>78</v>
      </c>
      <c r="C41" s="33"/>
      <c r="D41" s="33">
        <v>8400000</v>
      </c>
      <c r="E41" s="41">
        <v>8400000</v>
      </c>
      <c r="F41" s="33"/>
      <c r="G41" s="34"/>
      <c r="H41" s="34">
        <v>1</v>
      </c>
      <c r="I41" s="33">
        <f t="shared" si="15"/>
        <v>8400000</v>
      </c>
      <c r="J41" s="34">
        <v>1</v>
      </c>
      <c r="K41" s="34">
        <v>5</v>
      </c>
      <c r="L41" s="2" t="s">
        <v>164</v>
      </c>
      <c r="M41" s="60"/>
      <c r="N41" s="60"/>
      <c r="O41" s="60"/>
      <c r="P41" s="60"/>
      <c r="Q41" s="60"/>
      <c r="R41" s="60"/>
      <c r="S41" s="60"/>
      <c r="T41" s="60"/>
      <c r="U41" s="61"/>
      <c r="V41" s="61"/>
      <c r="W41" s="60"/>
      <c r="X41" s="60"/>
      <c r="Y41" s="67">
        <f t="shared" si="1"/>
        <v>0</v>
      </c>
    </row>
    <row r="42" spans="1:25" ht="56.25" x14ac:dyDescent="0.3">
      <c r="A42" s="1"/>
      <c r="B42" s="2" t="s">
        <v>79</v>
      </c>
      <c r="C42" s="33"/>
      <c r="D42" s="33">
        <v>5980000</v>
      </c>
      <c r="E42" s="41">
        <v>5980000</v>
      </c>
      <c r="F42" s="33"/>
      <c r="G42" s="34"/>
      <c r="H42" s="34">
        <v>1</v>
      </c>
      <c r="I42" s="33">
        <f t="shared" si="15"/>
        <v>5980000</v>
      </c>
      <c r="J42" s="34">
        <v>1</v>
      </c>
      <c r="K42" s="34">
        <v>5</v>
      </c>
      <c r="L42" s="2" t="s">
        <v>149</v>
      </c>
      <c r="M42" s="60"/>
      <c r="N42" s="60"/>
      <c r="O42" s="60"/>
      <c r="P42" s="60"/>
      <c r="Q42" s="60"/>
      <c r="R42" s="60"/>
      <c r="S42" s="60"/>
      <c r="T42" s="60"/>
      <c r="U42" s="61"/>
      <c r="V42" s="61"/>
      <c r="W42" s="60"/>
      <c r="X42" s="60"/>
      <c r="Y42" s="67">
        <f t="shared" si="1"/>
        <v>0</v>
      </c>
    </row>
    <row r="43" spans="1:25" ht="66.75" customHeight="1" x14ac:dyDescent="0.3">
      <c r="A43" s="35"/>
      <c r="B43" s="2" t="s">
        <v>80</v>
      </c>
      <c r="C43" s="33"/>
      <c r="D43" s="33">
        <v>5000000</v>
      </c>
      <c r="E43" s="41">
        <v>5000000</v>
      </c>
      <c r="F43" s="37"/>
      <c r="G43" s="38"/>
      <c r="H43" s="34">
        <v>1</v>
      </c>
      <c r="I43" s="33">
        <f t="shared" si="15"/>
        <v>5000000</v>
      </c>
      <c r="J43" s="34">
        <v>1</v>
      </c>
      <c r="K43" s="34">
        <v>5</v>
      </c>
      <c r="L43" s="2" t="s">
        <v>149</v>
      </c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7">
        <f t="shared" si="1"/>
        <v>0</v>
      </c>
    </row>
    <row r="44" spans="1:25" ht="66.75" customHeight="1" x14ac:dyDescent="0.3">
      <c r="A44" s="1"/>
      <c r="B44" s="2" t="s">
        <v>81</v>
      </c>
      <c r="C44" s="33"/>
      <c r="D44" s="33">
        <v>1999800</v>
      </c>
      <c r="E44" s="41">
        <v>1999800</v>
      </c>
      <c r="F44" s="33"/>
      <c r="G44" s="34"/>
      <c r="H44" s="34">
        <v>1</v>
      </c>
      <c r="I44" s="33">
        <f t="shared" si="15"/>
        <v>1999800</v>
      </c>
      <c r="J44" s="34">
        <v>1</v>
      </c>
      <c r="K44" s="34">
        <v>5</v>
      </c>
      <c r="L44" s="2" t="s">
        <v>149</v>
      </c>
      <c r="M44" s="60"/>
      <c r="N44" s="60"/>
      <c r="O44" s="60"/>
      <c r="P44" s="60"/>
      <c r="Q44" s="60"/>
      <c r="R44" s="60"/>
      <c r="S44" s="60"/>
      <c r="T44" s="60"/>
      <c r="U44" s="61"/>
      <c r="V44" s="61"/>
      <c r="W44" s="60"/>
      <c r="X44" s="60"/>
      <c r="Y44" s="67">
        <f t="shared" si="1"/>
        <v>0</v>
      </c>
    </row>
    <row r="45" spans="1:25" ht="56.25" x14ac:dyDescent="0.3">
      <c r="A45" s="1"/>
      <c r="B45" s="2" t="s">
        <v>82</v>
      </c>
      <c r="C45" s="33"/>
      <c r="D45" s="33">
        <v>1984800</v>
      </c>
      <c r="E45" s="41">
        <v>1984800</v>
      </c>
      <c r="F45" s="33"/>
      <c r="G45" s="34"/>
      <c r="H45" s="34">
        <v>1</v>
      </c>
      <c r="I45" s="33">
        <f t="shared" si="15"/>
        <v>1984800</v>
      </c>
      <c r="J45" s="34">
        <v>1</v>
      </c>
      <c r="K45" s="34">
        <v>5</v>
      </c>
      <c r="L45" s="2" t="s">
        <v>149</v>
      </c>
      <c r="M45" s="60"/>
      <c r="N45" s="60"/>
      <c r="O45" s="60"/>
      <c r="P45" s="60"/>
      <c r="Q45" s="60"/>
      <c r="R45" s="60"/>
      <c r="S45" s="60"/>
      <c r="T45" s="60"/>
      <c r="U45" s="61"/>
      <c r="V45" s="61"/>
      <c r="W45" s="60"/>
      <c r="X45" s="60"/>
      <c r="Y45" s="67">
        <f t="shared" si="1"/>
        <v>0</v>
      </c>
    </row>
    <row r="46" spans="1:25" ht="65.25" customHeight="1" x14ac:dyDescent="0.3">
      <c r="A46" s="35"/>
      <c r="B46" s="2" t="s">
        <v>83</v>
      </c>
      <c r="C46" s="33"/>
      <c r="D46" s="33">
        <v>1992000</v>
      </c>
      <c r="E46" s="41">
        <v>1992000</v>
      </c>
      <c r="F46" s="37"/>
      <c r="G46" s="38"/>
      <c r="H46" s="34">
        <v>1</v>
      </c>
      <c r="I46" s="33">
        <f t="shared" si="15"/>
        <v>1992000</v>
      </c>
      <c r="J46" s="38">
        <v>2</v>
      </c>
      <c r="K46" s="38">
        <v>5</v>
      </c>
      <c r="L46" s="2" t="s">
        <v>159</v>
      </c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7">
        <f t="shared" si="1"/>
        <v>0</v>
      </c>
    </row>
    <row r="47" spans="1:25" ht="56.25" x14ac:dyDescent="0.3">
      <c r="A47" s="1"/>
      <c r="B47" s="2" t="s">
        <v>84</v>
      </c>
      <c r="C47" s="33"/>
      <c r="D47" s="33">
        <v>1965000</v>
      </c>
      <c r="E47" s="41">
        <v>1965000</v>
      </c>
      <c r="F47" s="33"/>
      <c r="G47" s="34"/>
      <c r="H47" s="34">
        <v>1</v>
      </c>
      <c r="I47" s="33">
        <f t="shared" si="15"/>
        <v>1965000</v>
      </c>
      <c r="J47" s="34">
        <v>2</v>
      </c>
      <c r="K47" s="34">
        <v>5</v>
      </c>
      <c r="L47" s="2" t="s">
        <v>159</v>
      </c>
      <c r="M47" s="60"/>
      <c r="N47" s="60"/>
      <c r="O47" s="60"/>
      <c r="P47" s="60"/>
      <c r="Q47" s="60"/>
      <c r="R47" s="60"/>
      <c r="S47" s="60"/>
      <c r="T47" s="60"/>
      <c r="U47" s="61"/>
      <c r="V47" s="61"/>
      <c r="W47" s="60"/>
      <c r="X47" s="60"/>
      <c r="Y47" s="67">
        <f t="shared" si="1"/>
        <v>0</v>
      </c>
    </row>
    <row r="48" spans="1:25" ht="68.25" customHeight="1" x14ac:dyDescent="0.3">
      <c r="A48" s="1"/>
      <c r="B48" s="2" t="s">
        <v>85</v>
      </c>
      <c r="C48" s="33"/>
      <c r="D48" s="33">
        <v>1262000</v>
      </c>
      <c r="E48" s="41">
        <v>1262000</v>
      </c>
      <c r="F48" s="33"/>
      <c r="G48" s="34"/>
      <c r="H48" s="34">
        <v>1</v>
      </c>
      <c r="I48" s="33">
        <f t="shared" si="15"/>
        <v>1262000</v>
      </c>
      <c r="J48" s="34">
        <v>2</v>
      </c>
      <c r="K48" s="34">
        <v>5</v>
      </c>
      <c r="L48" s="2" t="s">
        <v>159</v>
      </c>
      <c r="M48" s="60"/>
      <c r="N48" s="60"/>
      <c r="O48" s="60"/>
      <c r="P48" s="60"/>
      <c r="Q48" s="60"/>
      <c r="R48" s="60"/>
      <c r="S48" s="60"/>
      <c r="T48" s="60"/>
      <c r="U48" s="61"/>
      <c r="V48" s="61"/>
      <c r="W48" s="60"/>
      <c r="X48" s="60"/>
      <c r="Y48" s="67">
        <f t="shared" si="1"/>
        <v>0</v>
      </c>
    </row>
    <row r="49" spans="1:25" ht="56.25" x14ac:dyDescent="0.3">
      <c r="A49" s="1"/>
      <c r="B49" s="2" t="s">
        <v>86</v>
      </c>
      <c r="C49" s="33"/>
      <c r="D49" s="33">
        <v>14186000</v>
      </c>
      <c r="E49" s="41">
        <v>14186000</v>
      </c>
      <c r="F49" s="33"/>
      <c r="G49" s="34"/>
      <c r="H49" s="34">
        <v>1</v>
      </c>
      <c r="I49" s="33">
        <f t="shared" si="15"/>
        <v>14186000</v>
      </c>
      <c r="J49" s="34">
        <v>1</v>
      </c>
      <c r="K49" s="34">
        <v>5</v>
      </c>
      <c r="L49" s="2" t="s">
        <v>149</v>
      </c>
      <c r="M49" s="60"/>
      <c r="N49" s="60"/>
      <c r="O49" s="60"/>
      <c r="P49" s="60"/>
      <c r="Q49" s="60"/>
      <c r="R49" s="60"/>
      <c r="S49" s="60"/>
      <c r="T49" s="60"/>
      <c r="U49" s="61"/>
      <c r="V49" s="61"/>
      <c r="W49" s="60"/>
      <c r="X49" s="60"/>
      <c r="Y49" s="67">
        <f t="shared" si="1"/>
        <v>0</v>
      </c>
    </row>
    <row r="50" spans="1:25" ht="72" customHeight="1" x14ac:dyDescent="0.3">
      <c r="A50" s="35"/>
      <c r="B50" s="2" t="s">
        <v>87</v>
      </c>
      <c r="C50" s="33"/>
      <c r="D50" s="33">
        <v>6964000</v>
      </c>
      <c r="E50" s="41">
        <v>6964000</v>
      </c>
      <c r="F50" s="37"/>
      <c r="G50" s="38"/>
      <c r="H50" s="34">
        <v>1</v>
      </c>
      <c r="I50" s="33">
        <f t="shared" si="15"/>
        <v>6964000</v>
      </c>
      <c r="J50" s="38">
        <v>1</v>
      </c>
      <c r="K50" s="38">
        <v>5</v>
      </c>
      <c r="L50" s="2" t="s">
        <v>149</v>
      </c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7">
        <f t="shared" si="1"/>
        <v>0</v>
      </c>
    </row>
    <row r="51" spans="1:25" ht="72" customHeight="1" x14ac:dyDescent="0.3">
      <c r="A51" s="1"/>
      <c r="B51" s="2" t="s">
        <v>88</v>
      </c>
      <c r="C51" s="33"/>
      <c r="D51" s="33">
        <v>4504000</v>
      </c>
      <c r="E51" s="41">
        <v>4504000</v>
      </c>
      <c r="F51" s="33"/>
      <c r="G51" s="34"/>
      <c r="H51" s="34">
        <v>1</v>
      </c>
      <c r="I51" s="33">
        <f t="shared" si="15"/>
        <v>4504000</v>
      </c>
      <c r="J51" s="34">
        <v>2</v>
      </c>
      <c r="K51" s="34">
        <v>2</v>
      </c>
      <c r="L51" s="2" t="s">
        <v>160</v>
      </c>
      <c r="M51" s="60"/>
      <c r="N51" s="60"/>
      <c r="O51" s="60"/>
      <c r="P51" s="60"/>
      <c r="Q51" s="60"/>
      <c r="R51" s="60"/>
      <c r="S51" s="60"/>
      <c r="T51" s="60"/>
      <c r="U51" s="61"/>
      <c r="V51" s="61"/>
      <c r="W51" s="60"/>
      <c r="X51" s="60"/>
      <c r="Y51" s="67">
        <f t="shared" si="1"/>
        <v>0</v>
      </c>
    </row>
    <row r="52" spans="1:25" ht="75" x14ac:dyDescent="0.3">
      <c r="A52" s="1"/>
      <c r="B52" s="2" t="s">
        <v>89</v>
      </c>
      <c r="C52" s="33"/>
      <c r="D52" s="33">
        <v>8749000</v>
      </c>
      <c r="E52" s="41">
        <v>8749000</v>
      </c>
      <c r="F52" s="33"/>
      <c r="G52" s="34"/>
      <c r="H52" s="34">
        <v>1</v>
      </c>
      <c r="I52" s="33">
        <f>E52</f>
        <v>8749000</v>
      </c>
      <c r="J52" s="34">
        <v>1</v>
      </c>
      <c r="K52" s="34">
        <v>5</v>
      </c>
      <c r="L52" s="2" t="s">
        <v>149</v>
      </c>
      <c r="M52" s="60"/>
      <c r="N52" s="60"/>
      <c r="O52" s="60"/>
      <c r="P52" s="60"/>
      <c r="Q52" s="60"/>
      <c r="R52" s="60"/>
      <c r="S52" s="60"/>
      <c r="T52" s="60"/>
      <c r="U52" s="61"/>
      <c r="V52" s="61"/>
      <c r="W52" s="60"/>
      <c r="X52" s="60"/>
      <c r="Y52" s="67">
        <f t="shared" si="1"/>
        <v>0</v>
      </c>
    </row>
    <row r="53" spans="1:25" ht="92.25" customHeight="1" x14ac:dyDescent="0.3">
      <c r="A53" s="35"/>
      <c r="B53" s="2" t="s">
        <v>90</v>
      </c>
      <c r="C53" s="33"/>
      <c r="D53" s="33">
        <v>3080000</v>
      </c>
      <c r="E53" s="41">
        <v>3080000</v>
      </c>
      <c r="F53" s="37"/>
      <c r="G53" s="38"/>
      <c r="H53" s="34">
        <v>1</v>
      </c>
      <c r="I53" s="37">
        <f>E53</f>
        <v>3080000</v>
      </c>
      <c r="J53" s="38">
        <v>1</v>
      </c>
      <c r="K53" s="38">
        <v>5</v>
      </c>
      <c r="L53" s="2" t="s">
        <v>155</v>
      </c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7">
        <f t="shared" si="1"/>
        <v>0</v>
      </c>
    </row>
    <row r="54" spans="1:25" ht="56.25" x14ac:dyDescent="0.3">
      <c r="A54" s="1"/>
      <c r="B54" s="2" t="s">
        <v>91</v>
      </c>
      <c r="C54" s="33"/>
      <c r="D54" s="33">
        <v>1827000</v>
      </c>
      <c r="E54" s="41">
        <v>1827000</v>
      </c>
      <c r="F54" s="33"/>
      <c r="G54" s="34"/>
      <c r="H54" s="34">
        <v>1</v>
      </c>
      <c r="I54" s="33"/>
      <c r="J54" s="34" t="s">
        <v>4</v>
      </c>
      <c r="K54" s="34"/>
      <c r="L54" s="2" t="s">
        <v>156</v>
      </c>
      <c r="M54" s="60"/>
      <c r="N54" s="60"/>
      <c r="O54" s="60">
        <v>1820000</v>
      </c>
      <c r="P54" s="60"/>
      <c r="Q54" s="60"/>
      <c r="R54" s="60"/>
      <c r="S54" s="60"/>
      <c r="T54" s="60"/>
      <c r="U54" s="61"/>
      <c r="V54" s="61"/>
      <c r="W54" s="60">
        <f>E54-O54</f>
        <v>7000</v>
      </c>
      <c r="X54" s="60"/>
      <c r="Y54" s="67">
        <f t="shared" si="1"/>
        <v>0</v>
      </c>
    </row>
    <row r="55" spans="1:25" ht="94.5" customHeight="1" x14ac:dyDescent="0.3">
      <c r="A55" s="1"/>
      <c r="B55" s="2" t="s">
        <v>92</v>
      </c>
      <c r="C55" s="33"/>
      <c r="D55" s="33">
        <v>1674000</v>
      </c>
      <c r="E55" s="41">
        <v>1674000</v>
      </c>
      <c r="F55" s="33"/>
      <c r="G55" s="34"/>
      <c r="H55" s="34">
        <v>1</v>
      </c>
      <c r="I55" s="33"/>
      <c r="J55" s="34" t="s">
        <v>4</v>
      </c>
      <c r="K55" s="34"/>
      <c r="L55" s="2" t="s">
        <v>156</v>
      </c>
      <c r="M55" s="60"/>
      <c r="N55" s="60"/>
      <c r="O55" s="60">
        <v>1669000</v>
      </c>
      <c r="P55" s="60"/>
      <c r="Q55" s="60"/>
      <c r="R55" s="60"/>
      <c r="S55" s="60"/>
      <c r="T55" s="60"/>
      <c r="U55" s="61"/>
      <c r="V55" s="61"/>
      <c r="W55" s="60">
        <f>E55-O55</f>
        <v>5000</v>
      </c>
      <c r="X55" s="60"/>
      <c r="Y55" s="67">
        <f t="shared" si="1"/>
        <v>0</v>
      </c>
    </row>
    <row r="56" spans="1:25" ht="56.25" x14ac:dyDescent="0.3">
      <c r="A56" s="1"/>
      <c r="B56" s="2" t="s">
        <v>93</v>
      </c>
      <c r="C56" s="33"/>
      <c r="D56" s="33">
        <v>14223000</v>
      </c>
      <c r="E56" s="41">
        <v>14223000</v>
      </c>
      <c r="F56" s="33"/>
      <c r="G56" s="34"/>
      <c r="H56" s="34">
        <v>1</v>
      </c>
      <c r="I56" s="33">
        <f>E56</f>
        <v>14223000</v>
      </c>
      <c r="J56" s="34">
        <v>2</v>
      </c>
      <c r="K56" s="34">
        <v>5</v>
      </c>
      <c r="L56" s="2" t="s">
        <v>150</v>
      </c>
      <c r="M56" s="60"/>
      <c r="N56" s="60"/>
      <c r="O56" s="60"/>
      <c r="P56" s="60"/>
      <c r="Q56" s="60"/>
      <c r="R56" s="60"/>
      <c r="S56" s="60"/>
      <c r="T56" s="60"/>
      <c r="U56" s="61"/>
      <c r="V56" s="61"/>
      <c r="W56" s="60"/>
      <c r="X56" s="60"/>
      <c r="Y56" s="67">
        <f t="shared" si="1"/>
        <v>0</v>
      </c>
    </row>
    <row r="57" spans="1:25" ht="87.75" customHeight="1" x14ac:dyDescent="0.3">
      <c r="A57" s="35"/>
      <c r="B57" s="2" t="s">
        <v>94</v>
      </c>
      <c r="C57" s="33"/>
      <c r="D57" s="33">
        <v>2681000</v>
      </c>
      <c r="E57" s="41">
        <v>2681000</v>
      </c>
      <c r="F57" s="37"/>
      <c r="G57" s="38"/>
      <c r="H57" s="34">
        <v>1</v>
      </c>
      <c r="I57" s="37"/>
      <c r="J57" s="34" t="s">
        <v>4</v>
      </c>
      <c r="K57" s="38"/>
      <c r="L57" s="2" t="s">
        <v>156</v>
      </c>
      <c r="M57" s="62"/>
      <c r="N57" s="62"/>
      <c r="O57" s="62">
        <v>2476000</v>
      </c>
      <c r="P57" s="62"/>
      <c r="Q57" s="62"/>
      <c r="R57" s="62"/>
      <c r="S57" s="62"/>
      <c r="T57" s="62"/>
      <c r="U57" s="62"/>
      <c r="V57" s="62"/>
      <c r="W57" s="62">
        <f>E57-O57</f>
        <v>205000</v>
      </c>
      <c r="X57" s="62"/>
      <c r="Y57" s="67">
        <f t="shared" si="1"/>
        <v>0</v>
      </c>
    </row>
    <row r="58" spans="1:25" ht="72.75" customHeight="1" x14ac:dyDescent="0.3">
      <c r="A58" s="1"/>
      <c r="B58" s="2" t="s">
        <v>141</v>
      </c>
      <c r="C58" s="33"/>
      <c r="D58" s="33">
        <v>1635000</v>
      </c>
      <c r="E58" s="41">
        <v>1635000</v>
      </c>
      <c r="F58" s="33"/>
      <c r="G58" s="34"/>
      <c r="H58" s="34">
        <v>1</v>
      </c>
      <c r="I58" s="33"/>
      <c r="J58" s="34" t="s">
        <v>4</v>
      </c>
      <c r="K58" s="34"/>
      <c r="L58" s="2" t="s">
        <v>156</v>
      </c>
      <c r="M58" s="60"/>
      <c r="N58" s="60"/>
      <c r="O58" s="60">
        <v>1330000</v>
      </c>
      <c r="P58" s="60"/>
      <c r="Q58" s="60"/>
      <c r="R58" s="60"/>
      <c r="S58" s="60"/>
      <c r="T58" s="60"/>
      <c r="U58" s="61"/>
      <c r="V58" s="61"/>
      <c r="W58" s="60">
        <f>E58-O58</f>
        <v>305000</v>
      </c>
      <c r="X58" s="60"/>
      <c r="Y58" s="67">
        <f t="shared" si="1"/>
        <v>0</v>
      </c>
    </row>
    <row r="59" spans="1:25" ht="93.75" x14ac:dyDescent="0.3">
      <c r="A59" s="1"/>
      <c r="B59" s="2" t="s">
        <v>140</v>
      </c>
      <c r="C59" s="33"/>
      <c r="D59" s="33">
        <v>1310000</v>
      </c>
      <c r="E59" s="41">
        <v>1310000</v>
      </c>
      <c r="F59" s="33"/>
      <c r="G59" s="34"/>
      <c r="H59" s="34">
        <v>1</v>
      </c>
      <c r="I59" s="33">
        <f t="shared" ref="I59:I82" si="16">E59</f>
        <v>1310000</v>
      </c>
      <c r="J59" s="34">
        <v>1</v>
      </c>
      <c r="K59" s="34">
        <v>5</v>
      </c>
      <c r="L59" s="2" t="s">
        <v>155</v>
      </c>
      <c r="M59" s="60"/>
      <c r="N59" s="60"/>
      <c r="O59" s="60"/>
      <c r="P59" s="60"/>
      <c r="Q59" s="60"/>
      <c r="R59" s="60"/>
      <c r="S59" s="60"/>
      <c r="T59" s="60"/>
      <c r="U59" s="61"/>
      <c r="V59" s="61"/>
      <c r="W59" s="60"/>
      <c r="X59" s="60"/>
      <c r="Y59" s="67">
        <f t="shared" si="1"/>
        <v>0</v>
      </c>
    </row>
    <row r="60" spans="1:25" ht="93.75" customHeight="1" x14ac:dyDescent="0.3">
      <c r="A60" s="35"/>
      <c r="B60" s="2" t="s">
        <v>95</v>
      </c>
      <c r="C60" s="33"/>
      <c r="D60" s="33">
        <v>4549000</v>
      </c>
      <c r="E60" s="41">
        <v>4549000</v>
      </c>
      <c r="F60" s="37"/>
      <c r="G60" s="38"/>
      <c r="H60" s="34">
        <v>1</v>
      </c>
      <c r="I60" s="37">
        <f t="shared" si="16"/>
        <v>4549000</v>
      </c>
      <c r="J60" s="38">
        <v>1</v>
      </c>
      <c r="K60" s="38">
        <v>5</v>
      </c>
      <c r="L60" s="36" t="s">
        <v>159</v>
      </c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7">
        <f t="shared" si="1"/>
        <v>0</v>
      </c>
    </row>
    <row r="61" spans="1:25" ht="75" x14ac:dyDescent="0.3">
      <c r="A61" s="1"/>
      <c r="B61" s="2" t="s">
        <v>96</v>
      </c>
      <c r="C61" s="33"/>
      <c r="D61" s="33">
        <v>2160000</v>
      </c>
      <c r="E61" s="41">
        <v>2160000</v>
      </c>
      <c r="F61" s="33"/>
      <c r="G61" s="34"/>
      <c r="H61" s="34">
        <v>1</v>
      </c>
      <c r="I61" s="33">
        <f t="shared" si="16"/>
        <v>2160000</v>
      </c>
      <c r="J61" s="34">
        <v>1</v>
      </c>
      <c r="K61" s="34">
        <v>5</v>
      </c>
      <c r="L61" s="2" t="s">
        <v>150</v>
      </c>
      <c r="M61" s="60"/>
      <c r="N61" s="60"/>
      <c r="O61" s="60"/>
      <c r="P61" s="60"/>
      <c r="Q61" s="60"/>
      <c r="R61" s="60"/>
      <c r="S61" s="60"/>
      <c r="T61" s="60"/>
      <c r="U61" s="61"/>
      <c r="V61" s="61"/>
      <c r="W61" s="60"/>
      <c r="X61" s="60"/>
      <c r="Y61" s="67">
        <f t="shared" si="1"/>
        <v>0</v>
      </c>
    </row>
    <row r="62" spans="1:25" ht="114.75" customHeight="1" x14ac:dyDescent="0.3">
      <c r="A62" s="1"/>
      <c r="B62" s="2" t="s">
        <v>97</v>
      </c>
      <c r="C62" s="33"/>
      <c r="D62" s="33">
        <v>2167000</v>
      </c>
      <c r="E62" s="41">
        <v>2167000</v>
      </c>
      <c r="F62" s="33"/>
      <c r="G62" s="34"/>
      <c r="H62" s="34">
        <v>1</v>
      </c>
      <c r="I62" s="33">
        <f t="shared" si="16"/>
        <v>2167000</v>
      </c>
      <c r="J62" s="34">
        <v>2</v>
      </c>
      <c r="K62" s="34">
        <v>5</v>
      </c>
      <c r="L62" s="2" t="s">
        <v>160</v>
      </c>
      <c r="M62" s="60"/>
      <c r="N62" s="60"/>
      <c r="O62" s="60"/>
      <c r="P62" s="60"/>
      <c r="Q62" s="60"/>
      <c r="R62" s="60"/>
      <c r="S62" s="60"/>
      <c r="T62" s="60"/>
      <c r="U62" s="61"/>
      <c r="V62" s="61"/>
      <c r="W62" s="60"/>
      <c r="X62" s="60"/>
      <c r="Y62" s="67">
        <f t="shared" si="1"/>
        <v>0</v>
      </c>
    </row>
    <row r="63" spans="1:25" ht="75" x14ac:dyDescent="0.3">
      <c r="A63" s="1"/>
      <c r="B63" s="2" t="s">
        <v>98</v>
      </c>
      <c r="C63" s="33"/>
      <c r="D63" s="33">
        <v>1442000</v>
      </c>
      <c r="E63" s="41">
        <v>1442000</v>
      </c>
      <c r="F63" s="33"/>
      <c r="G63" s="34"/>
      <c r="H63" s="34">
        <v>1</v>
      </c>
      <c r="I63" s="33">
        <f t="shared" si="16"/>
        <v>1442000</v>
      </c>
      <c r="J63" s="34">
        <v>1</v>
      </c>
      <c r="K63" s="34">
        <v>5</v>
      </c>
      <c r="L63" s="2" t="s">
        <v>149</v>
      </c>
      <c r="M63" s="60"/>
      <c r="N63" s="60"/>
      <c r="O63" s="60"/>
      <c r="P63" s="60"/>
      <c r="Q63" s="60"/>
      <c r="R63" s="60"/>
      <c r="S63" s="60"/>
      <c r="T63" s="60"/>
      <c r="U63" s="61"/>
      <c r="V63" s="61"/>
      <c r="W63" s="60"/>
      <c r="X63" s="60"/>
      <c r="Y63" s="67">
        <f t="shared" si="1"/>
        <v>0</v>
      </c>
    </row>
    <row r="64" spans="1:25" ht="56.25" x14ac:dyDescent="0.3">
      <c r="A64" s="1"/>
      <c r="B64" s="2" t="s">
        <v>99</v>
      </c>
      <c r="C64" s="33"/>
      <c r="D64" s="33">
        <v>7012000</v>
      </c>
      <c r="E64" s="41">
        <v>7012000</v>
      </c>
      <c r="F64" s="33"/>
      <c r="G64" s="34"/>
      <c r="H64" s="34">
        <v>1</v>
      </c>
      <c r="I64" s="33">
        <f t="shared" si="16"/>
        <v>7012000</v>
      </c>
      <c r="J64" s="34">
        <v>2</v>
      </c>
      <c r="K64" s="34">
        <v>5</v>
      </c>
      <c r="L64" s="2" t="s">
        <v>159</v>
      </c>
      <c r="M64" s="60"/>
      <c r="N64" s="60"/>
      <c r="O64" s="60"/>
      <c r="P64" s="60"/>
      <c r="Q64" s="60"/>
      <c r="R64" s="60"/>
      <c r="S64" s="60"/>
      <c r="T64" s="60"/>
      <c r="U64" s="61"/>
      <c r="V64" s="61"/>
      <c r="W64" s="60"/>
      <c r="X64" s="60"/>
      <c r="Y64" s="67">
        <f t="shared" si="1"/>
        <v>0</v>
      </c>
    </row>
    <row r="65" spans="1:25" ht="66" customHeight="1" x14ac:dyDescent="0.3">
      <c r="A65" s="35"/>
      <c r="B65" s="2" t="s">
        <v>100</v>
      </c>
      <c r="C65" s="33"/>
      <c r="D65" s="33">
        <v>1612000</v>
      </c>
      <c r="E65" s="41">
        <v>1612000</v>
      </c>
      <c r="F65" s="37"/>
      <c r="G65" s="38"/>
      <c r="H65" s="34">
        <v>1</v>
      </c>
      <c r="I65" s="37">
        <f t="shared" si="16"/>
        <v>1612000</v>
      </c>
      <c r="J65" s="38">
        <v>2</v>
      </c>
      <c r="K65" s="38">
        <v>5</v>
      </c>
      <c r="L65" s="2" t="s">
        <v>159</v>
      </c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7">
        <f t="shared" si="1"/>
        <v>0</v>
      </c>
    </row>
    <row r="66" spans="1:25" ht="66" customHeight="1" x14ac:dyDescent="0.3">
      <c r="A66" s="1"/>
      <c r="B66" s="2" t="s">
        <v>101</v>
      </c>
      <c r="C66" s="33"/>
      <c r="D66" s="33">
        <v>13000000</v>
      </c>
      <c r="E66" s="41">
        <v>13000000</v>
      </c>
      <c r="F66" s="33"/>
      <c r="G66" s="34"/>
      <c r="H66" s="34">
        <v>1</v>
      </c>
      <c r="I66" s="33">
        <f t="shared" si="16"/>
        <v>13000000</v>
      </c>
      <c r="J66" s="34">
        <v>1</v>
      </c>
      <c r="K66" s="34">
        <v>5</v>
      </c>
      <c r="L66" s="2" t="s">
        <v>149</v>
      </c>
      <c r="M66" s="60"/>
      <c r="N66" s="60"/>
      <c r="O66" s="60"/>
      <c r="P66" s="60"/>
      <c r="Q66" s="60"/>
      <c r="R66" s="60"/>
      <c r="S66" s="60"/>
      <c r="T66" s="60"/>
      <c r="U66" s="61"/>
      <c r="V66" s="61"/>
      <c r="W66" s="60"/>
      <c r="X66" s="60"/>
      <c r="Y66" s="67">
        <f t="shared" si="1"/>
        <v>0</v>
      </c>
    </row>
    <row r="67" spans="1:25" ht="75" x14ac:dyDescent="0.3">
      <c r="A67" s="1"/>
      <c r="B67" s="2" t="s">
        <v>102</v>
      </c>
      <c r="C67" s="33"/>
      <c r="D67" s="33">
        <v>7148000</v>
      </c>
      <c r="E67" s="41">
        <v>7148000</v>
      </c>
      <c r="F67" s="33"/>
      <c r="G67" s="34"/>
      <c r="H67" s="34">
        <v>1</v>
      </c>
      <c r="I67" s="33">
        <f t="shared" si="16"/>
        <v>7148000</v>
      </c>
      <c r="J67" s="34">
        <v>1</v>
      </c>
      <c r="K67" s="34">
        <v>5</v>
      </c>
      <c r="L67" s="2" t="s">
        <v>149</v>
      </c>
      <c r="M67" s="60"/>
      <c r="N67" s="60"/>
      <c r="O67" s="60"/>
      <c r="P67" s="60"/>
      <c r="Q67" s="60"/>
      <c r="R67" s="60"/>
      <c r="S67" s="60"/>
      <c r="T67" s="60"/>
      <c r="U67" s="61"/>
      <c r="V67" s="61"/>
      <c r="W67" s="60"/>
      <c r="X67" s="60"/>
      <c r="Y67" s="67">
        <f t="shared" si="1"/>
        <v>0</v>
      </c>
    </row>
    <row r="68" spans="1:25" ht="93" customHeight="1" x14ac:dyDescent="0.3">
      <c r="A68" s="35"/>
      <c r="B68" s="2" t="s">
        <v>103</v>
      </c>
      <c r="C68" s="33"/>
      <c r="D68" s="33">
        <v>7210000</v>
      </c>
      <c r="E68" s="41">
        <v>7210000</v>
      </c>
      <c r="F68" s="37"/>
      <c r="G68" s="38"/>
      <c r="H68" s="34">
        <v>1</v>
      </c>
      <c r="I68" s="37">
        <f t="shared" si="16"/>
        <v>7210000</v>
      </c>
      <c r="J68" s="38">
        <v>1</v>
      </c>
      <c r="K68" s="38">
        <v>5</v>
      </c>
      <c r="L68" s="2" t="s">
        <v>149</v>
      </c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7">
        <f t="shared" si="1"/>
        <v>0</v>
      </c>
    </row>
    <row r="69" spans="1:25" ht="50.25" customHeight="1" x14ac:dyDescent="0.3">
      <c r="A69" s="1"/>
      <c r="B69" s="2" t="s">
        <v>104</v>
      </c>
      <c r="C69" s="33"/>
      <c r="D69" s="33">
        <v>1530000</v>
      </c>
      <c r="E69" s="41">
        <v>1530000</v>
      </c>
      <c r="F69" s="33"/>
      <c r="G69" s="34"/>
      <c r="H69" s="34">
        <v>1</v>
      </c>
      <c r="I69" s="33">
        <f t="shared" si="16"/>
        <v>1530000</v>
      </c>
      <c r="J69" s="34">
        <v>1</v>
      </c>
      <c r="K69" s="34">
        <v>5</v>
      </c>
      <c r="L69" s="2" t="s">
        <v>159</v>
      </c>
      <c r="M69" s="60"/>
      <c r="N69" s="60"/>
      <c r="O69" s="60"/>
      <c r="P69" s="60"/>
      <c r="Q69" s="60"/>
      <c r="R69" s="60"/>
      <c r="S69" s="60"/>
      <c r="T69" s="60"/>
      <c r="U69" s="61"/>
      <c r="V69" s="61"/>
      <c r="W69" s="60"/>
      <c r="X69" s="60"/>
      <c r="Y69" s="67">
        <f t="shared" si="1"/>
        <v>0</v>
      </c>
    </row>
    <row r="70" spans="1:25" ht="68.25" customHeight="1" x14ac:dyDescent="0.3">
      <c r="A70" s="1"/>
      <c r="B70" s="2" t="s">
        <v>105</v>
      </c>
      <c r="C70" s="33"/>
      <c r="D70" s="33">
        <v>5556000</v>
      </c>
      <c r="E70" s="41">
        <v>5556000</v>
      </c>
      <c r="F70" s="33"/>
      <c r="G70" s="34"/>
      <c r="H70" s="34">
        <v>1</v>
      </c>
      <c r="I70" s="33">
        <f t="shared" si="16"/>
        <v>5556000</v>
      </c>
      <c r="J70" s="34">
        <v>1</v>
      </c>
      <c r="K70" s="34">
        <v>5</v>
      </c>
      <c r="L70" s="2" t="s">
        <v>159</v>
      </c>
      <c r="M70" s="60"/>
      <c r="N70" s="60"/>
      <c r="O70" s="60"/>
      <c r="P70" s="60"/>
      <c r="Q70" s="60"/>
      <c r="R70" s="60"/>
      <c r="S70" s="60"/>
      <c r="T70" s="60"/>
      <c r="U70" s="61"/>
      <c r="V70" s="61"/>
      <c r="W70" s="60"/>
      <c r="X70" s="60"/>
      <c r="Y70" s="67">
        <f t="shared" si="1"/>
        <v>0</v>
      </c>
    </row>
    <row r="71" spans="1:25" ht="91.5" customHeight="1" x14ac:dyDescent="0.3">
      <c r="A71" s="1"/>
      <c r="B71" s="2" t="s">
        <v>106</v>
      </c>
      <c r="C71" s="33"/>
      <c r="D71" s="33">
        <v>1859000</v>
      </c>
      <c r="E71" s="41">
        <v>1859000</v>
      </c>
      <c r="F71" s="33"/>
      <c r="G71" s="34"/>
      <c r="H71" s="34">
        <v>1</v>
      </c>
      <c r="I71" s="33">
        <f t="shared" si="16"/>
        <v>1859000</v>
      </c>
      <c r="J71" s="34">
        <v>1</v>
      </c>
      <c r="K71" s="34">
        <v>5</v>
      </c>
      <c r="L71" s="2" t="s">
        <v>149</v>
      </c>
      <c r="M71" s="60"/>
      <c r="N71" s="60"/>
      <c r="O71" s="60"/>
      <c r="P71" s="60"/>
      <c r="Q71" s="60"/>
      <c r="R71" s="60"/>
      <c r="S71" s="60"/>
      <c r="T71" s="60"/>
      <c r="U71" s="61"/>
      <c r="V71" s="61"/>
      <c r="W71" s="60"/>
      <c r="X71" s="60"/>
      <c r="Y71" s="67">
        <f t="shared" si="1"/>
        <v>0</v>
      </c>
    </row>
    <row r="72" spans="1:25" ht="71.25" customHeight="1" x14ac:dyDescent="0.3">
      <c r="A72" s="35"/>
      <c r="B72" s="2" t="s">
        <v>107</v>
      </c>
      <c r="C72" s="33"/>
      <c r="D72" s="33">
        <v>5121000</v>
      </c>
      <c r="E72" s="41">
        <v>5121000</v>
      </c>
      <c r="F72" s="37"/>
      <c r="G72" s="38"/>
      <c r="H72" s="34">
        <v>1</v>
      </c>
      <c r="I72" s="37">
        <f t="shared" si="16"/>
        <v>5121000</v>
      </c>
      <c r="J72" s="38">
        <v>1</v>
      </c>
      <c r="K72" s="38">
        <v>5</v>
      </c>
      <c r="L72" s="2" t="s">
        <v>157</v>
      </c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7">
        <f t="shared" ref="Y72:Y98" si="17">E72-I72-M72-N72-O72-P72-Q72-R72-S72-T72-U72-V72-W72</f>
        <v>0</v>
      </c>
    </row>
    <row r="73" spans="1:25" ht="71.25" customHeight="1" x14ac:dyDescent="0.3">
      <c r="A73" s="1"/>
      <c r="B73" s="2" t="s">
        <v>108</v>
      </c>
      <c r="C73" s="33"/>
      <c r="D73" s="33">
        <v>7077000</v>
      </c>
      <c r="E73" s="41">
        <v>7077000</v>
      </c>
      <c r="F73" s="33"/>
      <c r="G73" s="34"/>
      <c r="H73" s="34">
        <v>1</v>
      </c>
      <c r="I73" s="33">
        <f t="shared" si="16"/>
        <v>7077000</v>
      </c>
      <c r="J73" s="34">
        <v>2</v>
      </c>
      <c r="K73" s="34">
        <v>5</v>
      </c>
      <c r="L73" s="2" t="s">
        <v>150</v>
      </c>
      <c r="M73" s="60"/>
      <c r="N73" s="60"/>
      <c r="O73" s="60"/>
      <c r="P73" s="60"/>
      <c r="Q73" s="60"/>
      <c r="R73" s="60"/>
      <c r="S73" s="60"/>
      <c r="T73" s="60"/>
      <c r="U73" s="61"/>
      <c r="V73" s="61"/>
      <c r="W73" s="60"/>
      <c r="X73" s="60"/>
      <c r="Y73" s="67">
        <f t="shared" si="17"/>
        <v>0</v>
      </c>
    </row>
    <row r="74" spans="1:25" ht="75" x14ac:dyDescent="0.3">
      <c r="A74" s="1"/>
      <c r="B74" s="2" t="s">
        <v>109</v>
      </c>
      <c r="C74" s="33"/>
      <c r="D74" s="33">
        <v>6758000</v>
      </c>
      <c r="E74" s="41">
        <v>6758000</v>
      </c>
      <c r="F74" s="33"/>
      <c r="G74" s="34"/>
      <c r="H74" s="34">
        <v>1</v>
      </c>
      <c r="I74" s="33">
        <f t="shared" si="16"/>
        <v>6758000</v>
      </c>
      <c r="J74" s="34">
        <v>2</v>
      </c>
      <c r="K74" s="34">
        <v>5</v>
      </c>
      <c r="L74" s="2" t="s">
        <v>150</v>
      </c>
      <c r="M74" s="60"/>
      <c r="N74" s="60"/>
      <c r="O74" s="60"/>
      <c r="P74" s="60"/>
      <c r="Q74" s="60"/>
      <c r="R74" s="60"/>
      <c r="S74" s="60"/>
      <c r="T74" s="60"/>
      <c r="U74" s="61"/>
      <c r="V74" s="61"/>
      <c r="W74" s="60"/>
      <c r="X74" s="60"/>
      <c r="Y74" s="67">
        <f t="shared" si="17"/>
        <v>0</v>
      </c>
    </row>
    <row r="75" spans="1:25" ht="63.75" customHeight="1" x14ac:dyDescent="0.3">
      <c r="A75" s="35"/>
      <c r="B75" s="2" t="s">
        <v>110</v>
      </c>
      <c r="C75" s="33"/>
      <c r="D75" s="33">
        <v>8608000</v>
      </c>
      <c r="E75" s="41">
        <v>8608000</v>
      </c>
      <c r="F75" s="37"/>
      <c r="G75" s="38"/>
      <c r="H75" s="34">
        <v>1</v>
      </c>
      <c r="I75" s="37">
        <f t="shared" si="16"/>
        <v>8608000</v>
      </c>
      <c r="J75" s="38">
        <v>1</v>
      </c>
      <c r="K75" s="38">
        <v>5</v>
      </c>
      <c r="L75" s="2" t="s">
        <v>149</v>
      </c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7">
        <f t="shared" si="17"/>
        <v>0</v>
      </c>
    </row>
    <row r="76" spans="1:25" ht="75" x14ac:dyDescent="0.3">
      <c r="A76" s="1"/>
      <c r="B76" s="2" t="s">
        <v>111</v>
      </c>
      <c r="C76" s="33"/>
      <c r="D76" s="33">
        <v>3466000</v>
      </c>
      <c r="E76" s="41">
        <v>3466000</v>
      </c>
      <c r="F76" s="33"/>
      <c r="G76" s="34"/>
      <c r="H76" s="34">
        <v>1</v>
      </c>
      <c r="I76" s="33">
        <f t="shared" si="16"/>
        <v>3466000</v>
      </c>
      <c r="J76" s="34">
        <v>1</v>
      </c>
      <c r="K76" s="34">
        <v>5</v>
      </c>
      <c r="L76" s="2" t="s">
        <v>153</v>
      </c>
      <c r="M76" s="60"/>
      <c r="N76" s="60"/>
      <c r="O76" s="60"/>
      <c r="P76" s="60"/>
      <c r="Q76" s="60"/>
      <c r="R76" s="60"/>
      <c r="S76" s="60"/>
      <c r="T76" s="60"/>
      <c r="U76" s="61"/>
      <c r="V76" s="61"/>
      <c r="W76" s="60"/>
      <c r="X76" s="60"/>
      <c r="Y76" s="67">
        <f t="shared" si="17"/>
        <v>0</v>
      </c>
    </row>
    <row r="77" spans="1:25" ht="68.25" customHeight="1" x14ac:dyDescent="0.3">
      <c r="A77" s="1"/>
      <c r="B77" s="2" t="s">
        <v>112</v>
      </c>
      <c r="C77" s="33"/>
      <c r="D77" s="33">
        <v>7419000</v>
      </c>
      <c r="E77" s="41">
        <v>7419000</v>
      </c>
      <c r="F77" s="33"/>
      <c r="G77" s="34"/>
      <c r="H77" s="34">
        <v>1</v>
      </c>
      <c r="I77" s="33">
        <f t="shared" si="16"/>
        <v>7419000</v>
      </c>
      <c r="J77" s="34">
        <v>1</v>
      </c>
      <c r="K77" s="34">
        <v>5</v>
      </c>
      <c r="L77" s="2" t="s">
        <v>155</v>
      </c>
      <c r="M77" s="60"/>
      <c r="N77" s="60"/>
      <c r="O77" s="60"/>
      <c r="P77" s="60"/>
      <c r="Q77" s="60"/>
      <c r="R77" s="60"/>
      <c r="S77" s="60"/>
      <c r="T77" s="60"/>
      <c r="U77" s="61"/>
      <c r="V77" s="61"/>
      <c r="W77" s="60"/>
      <c r="X77" s="60"/>
      <c r="Y77" s="67">
        <f t="shared" si="17"/>
        <v>0</v>
      </c>
    </row>
    <row r="78" spans="1:25" ht="56.25" x14ac:dyDescent="0.3">
      <c r="A78" s="1"/>
      <c r="B78" s="2" t="s">
        <v>113</v>
      </c>
      <c r="C78" s="33"/>
      <c r="D78" s="33">
        <v>2110000</v>
      </c>
      <c r="E78" s="41">
        <v>2110000</v>
      </c>
      <c r="F78" s="33"/>
      <c r="G78" s="34"/>
      <c r="H78" s="34">
        <v>1</v>
      </c>
      <c r="I78" s="33">
        <f t="shared" si="16"/>
        <v>2110000</v>
      </c>
      <c r="J78" s="34">
        <v>1</v>
      </c>
      <c r="K78" s="34">
        <v>5</v>
      </c>
      <c r="L78" s="2" t="s">
        <v>160</v>
      </c>
      <c r="M78" s="60"/>
      <c r="N78" s="60"/>
      <c r="O78" s="60"/>
      <c r="P78" s="60"/>
      <c r="Q78" s="60"/>
      <c r="R78" s="60"/>
      <c r="S78" s="60"/>
      <c r="T78" s="60"/>
      <c r="U78" s="61"/>
      <c r="V78" s="61"/>
      <c r="W78" s="60"/>
      <c r="X78" s="60"/>
      <c r="Y78" s="67">
        <f t="shared" si="17"/>
        <v>0</v>
      </c>
    </row>
    <row r="79" spans="1:25" ht="77.25" customHeight="1" x14ac:dyDescent="0.3">
      <c r="A79" s="35"/>
      <c r="B79" s="2" t="s">
        <v>114</v>
      </c>
      <c r="C79" s="33"/>
      <c r="D79" s="33">
        <v>7290000</v>
      </c>
      <c r="E79" s="41">
        <v>7290000</v>
      </c>
      <c r="F79" s="37"/>
      <c r="G79" s="38"/>
      <c r="H79" s="34">
        <v>1</v>
      </c>
      <c r="I79" s="33">
        <f t="shared" si="16"/>
        <v>7290000</v>
      </c>
      <c r="J79" s="34">
        <v>1</v>
      </c>
      <c r="K79" s="34">
        <v>5</v>
      </c>
      <c r="L79" s="2" t="s">
        <v>160</v>
      </c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7">
        <f t="shared" si="17"/>
        <v>0</v>
      </c>
    </row>
    <row r="80" spans="1:25" ht="65.25" customHeight="1" x14ac:dyDescent="0.3">
      <c r="A80" s="1"/>
      <c r="B80" s="2" t="s">
        <v>115</v>
      </c>
      <c r="C80" s="33"/>
      <c r="D80" s="33">
        <v>6400000</v>
      </c>
      <c r="E80" s="41">
        <v>6400000</v>
      </c>
      <c r="F80" s="33"/>
      <c r="G80" s="34"/>
      <c r="H80" s="34">
        <v>1</v>
      </c>
      <c r="I80" s="33">
        <f t="shared" si="16"/>
        <v>6400000</v>
      </c>
      <c r="J80" s="34">
        <v>1</v>
      </c>
      <c r="K80" s="34">
        <v>5</v>
      </c>
      <c r="L80" s="2" t="s">
        <v>160</v>
      </c>
      <c r="M80" s="60"/>
      <c r="N80" s="60"/>
      <c r="O80" s="60"/>
      <c r="P80" s="60"/>
      <c r="Q80" s="60"/>
      <c r="R80" s="60"/>
      <c r="S80" s="60"/>
      <c r="T80" s="60"/>
      <c r="U80" s="61"/>
      <c r="V80" s="61"/>
      <c r="W80" s="60"/>
      <c r="X80" s="60"/>
      <c r="Y80" s="67">
        <f t="shared" si="17"/>
        <v>0</v>
      </c>
    </row>
    <row r="81" spans="1:25" ht="56.25" x14ac:dyDescent="0.3">
      <c r="A81" s="1"/>
      <c r="B81" s="2" t="s">
        <v>116</v>
      </c>
      <c r="C81" s="33"/>
      <c r="D81" s="33">
        <v>1899000</v>
      </c>
      <c r="E81" s="41">
        <v>1899000</v>
      </c>
      <c r="F81" s="33"/>
      <c r="G81" s="34"/>
      <c r="H81" s="34">
        <v>1</v>
      </c>
      <c r="I81" s="33">
        <f t="shared" si="16"/>
        <v>1899000</v>
      </c>
      <c r="J81" s="34">
        <v>1</v>
      </c>
      <c r="K81" s="34">
        <v>5</v>
      </c>
      <c r="L81" s="2" t="s">
        <v>159</v>
      </c>
      <c r="M81" s="60"/>
      <c r="N81" s="60"/>
      <c r="O81" s="60"/>
      <c r="P81" s="60"/>
      <c r="Q81" s="60"/>
      <c r="R81" s="60"/>
      <c r="S81" s="60"/>
      <c r="T81" s="60"/>
      <c r="U81" s="61"/>
      <c r="V81" s="61"/>
      <c r="W81" s="60"/>
      <c r="X81" s="60"/>
      <c r="Y81" s="67">
        <f t="shared" si="17"/>
        <v>0</v>
      </c>
    </row>
    <row r="82" spans="1:25" ht="105" customHeight="1" x14ac:dyDescent="0.3">
      <c r="A82" s="35"/>
      <c r="B82" s="2" t="s">
        <v>117</v>
      </c>
      <c r="C82" s="33"/>
      <c r="D82" s="33">
        <v>3563000</v>
      </c>
      <c r="E82" s="41">
        <v>3563000</v>
      </c>
      <c r="F82" s="37"/>
      <c r="G82" s="38"/>
      <c r="H82" s="34">
        <v>1</v>
      </c>
      <c r="I82" s="33">
        <f t="shared" si="16"/>
        <v>3563000</v>
      </c>
      <c r="J82" s="34">
        <v>1</v>
      </c>
      <c r="K82" s="34">
        <v>5</v>
      </c>
      <c r="L82" s="2" t="s">
        <v>150</v>
      </c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7">
        <f t="shared" si="17"/>
        <v>0</v>
      </c>
    </row>
    <row r="83" spans="1:25" ht="75" x14ac:dyDescent="0.3">
      <c r="A83" s="1"/>
      <c r="B83" s="2" t="s">
        <v>118</v>
      </c>
      <c r="C83" s="33"/>
      <c r="D83" s="33">
        <v>3513000</v>
      </c>
      <c r="E83" s="41">
        <v>3513000</v>
      </c>
      <c r="F83" s="33"/>
      <c r="G83" s="34"/>
      <c r="H83" s="34">
        <v>1</v>
      </c>
      <c r="I83" s="33">
        <f>E83</f>
        <v>3513000</v>
      </c>
      <c r="J83" s="34">
        <v>1</v>
      </c>
      <c r="K83" s="34">
        <v>5</v>
      </c>
      <c r="L83" s="2" t="s">
        <v>151</v>
      </c>
      <c r="M83" s="60"/>
      <c r="N83" s="60"/>
      <c r="O83" s="60"/>
      <c r="P83" s="60"/>
      <c r="Q83" s="60"/>
      <c r="R83" s="60"/>
      <c r="S83" s="60"/>
      <c r="T83" s="60"/>
      <c r="U83" s="61"/>
      <c r="V83" s="61"/>
      <c r="W83" s="60"/>
      <c r="X83" s="60"/>
      <c r="Y83" s="67">
        <f t="shared" si="17"/>
        <v>0</v>
      </c>
    </row>
    <row r="84" spans="1:25" ht="37.5" x14ac:dyDescent="0.3">
      <c r="A84" s="45">
        <v>8</v>
      </c>
      <c r="B84" s="46" t="s">
        <v>139</v>
      </c>
      <c r="C84" s="47">
        <f>SUM(C85:C90)</f>
        <v>2636400</v>
      </c>
      <c r="D84" s="47">
        <f t="shared" ref="D84:F84" si="18">SUM(D85:D90)</f>
        <v>0</v>
      </c>
      <c r="E84" s="47">
        <f t="shared" si="18"/>
        <v>2636400</v>
      </c>
      <c r="F84" s="47">
        <f t="shared" si="18"/>
        <v>324640</v>
      </c>
      <c r="G84" s="48"/>
      <c r="H84" s="57">
        <f>SUM(H85:H90)</f>
        <v>0</v>
      </c>
      <c r="I84" s="57">
        <f t="shared" ref="I84:W84" si="19">SUM(I85:I90)</f>
        <v>0</v>
      </c>
      <c r="J84" s="57">
        <f t="shared" si="19"/>
        <v>0</v>
      </c>
      <c r="K84" s="57">
        <f t="shared" si="19"/>
        <v>0</v>
      </c>
      <c r="L84" s="57">
        <f t="shared" si="19"/>
        <v>0</v>
      </c>
      <c r="M84" s="57">
        <f t="shared" si="19"/>
        <v>0</v>
      </c>
      <c r="N84" s="57">
        <f t="shared" si="19"/>
        <v>0</v>
      </c>
      <c r="O84" s="57">
        <f t="shared" si="19"/>
        <v>152600</v>
      </c>
      <c r="P84" s="57">
        <f t="shared" si="19"/>
        <v>0</v>
      </c>
      <c r="Q84" s="57">
        <f t="shared" si="19"/>
        <v>0</v>
      </c>
      <c r="R84" s="57">
        <f t="shared" si="19"/>
        <v>2483800</v>
      </c>
      <c r="S84" s="57">
        <f t="shared" si="19"/>
        <v>0</v>
      </c>
      <c r="T84" s="57">
        <f t="shared" si="19"/>
        <v>0</v>
      </c>
      <c r="U84" s="57">
        <f t="shared" si="19"/>
        <v>0</v>
      </c>
      <c r="V84" s="57">
        <f t="shared" si="19"/>
        <v>0</v>
      </c>
      <c r="W84" s="57">
        <f t="shared" si="19"/>
        <v>0</v>
      </c>
      <c r="X84" s="63"/>
      <c r="Y84" s="67">
        <f t="shared" si="17"/>
        <v>0</v>
      </c>
    </row>
    <row r="85" spans="1:25" ht="42.75" customHeight="1" x14ac:dyDescent="0.3">
      <c r="A85" s="35"/>
      <c r="B85" s="2" t="s">
        <v>119</v>
      </c>
      <c r="C85" s="33">
        <v>68400</v>
      </c>
      <c r="D85" s="33"/>
      <c r="E85" s="41">
        <v>68400</v>
      </c>
      <c r="F85" s="37">
        <v>62140</v>
      </c>
      <c r="G85" s="38"/>
      <c r="H85" s="38">
        <v>0</v>
      </c>
      <c r="I85" s="37"/>
      <c r="J85" s="38"/>
      <c r="K85" s="38"/>
      <c r="L85" s="2" t="s">
        <v>152</v>
      </c>
      <c r="M85" s="62"/>
      <c r="N85" s="62"/>
      <c r="O85" s="62">
        <f>E85</f>
        <v>68400</v>
      </c>
      <c r="P85" s="62"/>
      <c r="Q85" s="62"/>
      <c r="R85" s="62"/>
      <c r="S85" s="62"/>
      <c r="T85" s="62"/>
      <c r="U85" s="62"/>
      <c r="V85" s="62"/>
      <c r="W85" s="62"/>
      <c r="X85" s="62"/>
      <c r="Y85" s="67">
        <f t="shared" si="17"/>
        <v>0</v>
      </c>
    </row>
    <row r="86" spans="1:25" ht="44.25" customHeight="1" x14ac:dyDescent="0.3">
      <c r="A86" s="1"/>
      <c r="B86" s="2" t="s">
        <v>120</v>
      </c>
      <c r="C86" s="33">
        <v>84200</v>
      </c>
      <c r="D86" s="33"/>
      <c r="E86" s="41">
        <v>84200</v>
      </c>
      <c r="F86" s="33">
        <v>84200</v>
      </c>
      <c r="G86" s="34"/>
      <c r="H86" s="34">
        <v>0</v>
      </c>
      <c r="I86" s="33"/>
      <c r="J86" s="34"/>
      <c r="K86" s="34"/>
      <c r="L86" s="2" t="s">
        <v>152</v>
      </c>
      <c r="M86" s="60"/>
      <c r="N86" s="60"/>
      <c r="O86" s="60">
        <f>E86</f>
        <v>84200</v>
      </c>
      <c r="P86" s="60"/>
      <c r="Q86" s="60"/>
      <c r="R86" s="60"/>
      <c r="S86" s="60"/>
      <c r="T86" s="60"/>
      <c r="U86" s="61"/>
      <c r="V86" s="61"/>
      <c r="W86" s="60"/>
      <c r="X86" s="60"/>
      <c r="Y86" s="67">
        <f t="shared" si="17"/>
        <v>0</v>
      </c>
    </row>
    <row r="87" spans="1:25" ht="37.5" x14ac:dyDescent="0.3">
      <c r="A87" s="1"/>
      <c r="B87" s="2" t="s">
        <v>121</v>
      </c>
      <c r="C87" s="33">
        <v>1742100</v>
      </c>
      <c r="D87" s="33"/>
      <c r="E87" s="41">
        <v>1742100</v>
      </c>
      <c r="F87" s="33">
        <v>157100</v>
      </c>
      <c r="G87" s="34"/>
      <c r="H87" s="34">
        <v>0</v>
      </c>
      <c r="I87" s="33"/>
      <c r="J87" s="34"/>
      <c r="K87" s="34"/>
      <c r="L87" s="2" t="s">
        <v>152</v>
      </c>
      <c r="M87" s="60"/>
      <c r="N87" s="60"/>
      <c r="O87" s="60"/>
      <c r="P87" s="60"/>
      <c r="Q87" s="60"/>
      <c r="R87" s="60">
        <f>E87</f>
        <v>1742100</v>
      </c>
      <c r="S87" s="60"/>
      <c r="T87" s="60"/>
      <c r="U87" s="61"/>
      <c r="V87" s="61"/>
      <c r="W87" s="60"/>
      <c r="X87" s="60"/>
      <c r="Y87" s="67">
        <f t="shared" si="17"/>
        <v>0</v>
      </c>
    </row>
    <row r="88" spans="1:25" ht="42.75" customHeight="1" x14ac:dyDescent="0.3">
      <c r="A88" s="35"/>
      <c r="B88" s="2" t="s">
        <v>122</v>
      </c>
      <c r="C88" s="33">
        <v>118000</v>
      </c>
      <c r="D88" s="33"/>
      <c r="E88" s="41">
        <v>118000</v>
      </c>
      <c r="F88" s="37"/>
      <c r="G88" s="38"/>
      <c r="H88" s="38">
        <v>0</v>
      </c>
      <c r="I88" s="37"/>
      <c r="J88" s="38"/>
      <c r="K88" s="38"/>
      <c r="L88" s="2" t="s">
        <v>152</v>
      </c>
      <c r="M88" s="62"/>
      <c r="N88" s="62"/>
      <c r="O88" s="62"/>
      <c r="P88" s="62"/>
      <c r="Q88" s="62"/>
      <c r="R88" s="62">
        <f>E88</f>
        <v>118000</v>
      </c>
      <c r="S88" s="62"/>
      <c r="T88" s="62"/>
      <c r="U88" s="62"/>
      <c r="V88" s="62"/>
      <c r="W88" s="62"/>
      <c r="X88" s="62"/>
      <c r="Y88" s="67">
        <f t="shared" si="17"/>
        <v>0</v>
      </c>
    </row>
    <row r="89" spans="1:25" ht="37.5" x14ac:dyDescent="0.3">
      <c r="A89" s="1"/>
      <c r="B89" s="2" t="s">
        <v>123</v>
      </c>
      <c r="C89" s="33">
        <v>281500</v>
      </c>
      <c r="D89" s="33"/>
      <c r="E89" s="41">
        <v>281500</v>
      </c>
      <c r="F89" s="33"/>
      <c r="G89" s="34"/>
      <c r="H89" s="34">
        <v>0</v>
      </c>
      <c r="I89" s="33"/>
      <c r="J89" s="34"/>
      <c r="K89" s="34"/>
      <c r="L89" s="2" t="s">
        <v>152</v>
      </c>
      <c r="M89" s="60"/>
      <c r="N89" s="60"/>
      <c r="O89" s="60"/>
      <c r="P89" s="60"/>
      <c r="Q89" s="60"/>
      <c r="R89" s="60">
        <f>E89</f>
        <v>281500</v>
      </c>
      <c r="S89" s="60"/>
      <c r="T89" s="60"/>
      <c r="U89" s="61"/>
      <c r="V89" s="61"/>
      <c r="W89" s="60"/>
      <c r="X89" s="60"/>
      <c r="Y89" s="67">
        <f t="shared" si="17"/>
        <v>0</v>
      </c>
    </row>
    <row r="90" spans="1:25" ht="40.5" customHeight="1" x14ac:dyDescent="0.3">
      <c r="A90" s="1"/>
      <c r="B90" s="2" t="s">
        <v>124</v>
      </c>
      <c r="C90" s="33">
        <v>342200</v>
      </c>
      <c r="D90" s="33"/>
      <c r="E90" s="41">
        <v>342200</v>
      </c>
      <c r="F90" s="33">
        <v>21200</v>
      </c>
      <c r="G90" s="34"/>
      <c r="H90" s="34">
        <v>0</v>
      </c>
      <c r="I90" s="33"/>
      <c r="J90" s="34"/>
      <c r="K90" s="34"/>
      <c r="L90" s="2" t="s">
        <v>152</v>
      </c>
      <c r="M90" s="60"/>
      <c r="N90" s="60"/>
      <c r="O90" s="60"/>
      <c r="P90" s="60"/>
      <c r="Q90" s="60"/>
      <c r="R90" s="60">
        <f>E90</f>
        <v>342200</v>
      </c>
      <c r="S90" s="60"/>
      <c r="T90" s="60"/>
      <c r="U90" s="61"/>
      <c r="V90" s="61"/>
      <c r="W90" s="60"/>
      <c r="X90" s="60"/>
      <c r="Y90" s="67">
        <f t="shared" si="17"/>
        <v>0</v>
      </c>
    </row>
    <row r="91" spans="1:25" ht="56.25" x14ac:dyDescent="0.3">
      <c r="A91" s="51">
        <v>9</v>
      </c>
      <c r="B91" s="46" t="s">
        <v>127</v>
      </c>
      <c r="C91" s="47">
        <f>SUM(C92:C97)</f>
        <v>16935800</v>
      </c>
      <c r="D91" s="47"/>
      <c r="E91" s="44">
        <f>SUM(E92:E97)</f>
        <v>16935800</v>
      </c>
      <c r="F91" s="55">
        <f t="shared" ref="F91:W91" si="20">SUM(F92:F97)</f>
        <v>0</v>
      </c>
      <c r="G91" s="55">
        <f t="shared" si="20"/>
        <v>0</v>
      </c>
      <c r="H91" s="55">
        <f t="shared" si="20"/>
        <v>0</v>
      </c>
      <c r="I91" s="55">
        <f t="shared" si="20"/>
        <v>0</v>
      </c>
      <c r="J91" s="55">
        <f t="shared" si="20"/>
        <v>0</v>
      </c>
      <c r="K91" s="44">
        <f t="shared" si="20"/>
        <v>0</v>
      </c>
      <c r="L91" s="44">
        <f t="shared" si="20"/>
        <v>0</v>
      </c>
      <c r="M91" s="55">
        <f t="shared" si="20"/>
        <v>2880000</v>
      </c>
      <c r="N91" s="55">
        <f t="shared" si="20"/>
        <v>0</v>
      </c>
      <c r="O91" s="55">
        <f t="shared" si="20"/>
        <v>984000</v>
      </c>
      <c r="P91" s="55">
        <f t="shared" si="20"/>
        <v>0</v>
      </c>
      <c r="Q91" s="55">
        <f t="shared" si="20"/>
        <v>0</v>
      </c>
      <c r="R91" s="55">
        <f t="shared" si="20"/>
        <v>12935800</v>
      </c>
      <c r="S91" s="55">
        <f t="shared" si="20"/>
        <v>0</v>
      </c>
      <c r="T91" s="55">
        <f t="shared" si="20"/>
        <v>0</v>
      </c>
      <c r="U91" s="55">
        <f t="shared" si="20"/>
        <v>0</v>
      </c>
      <c r="V91" s="55">
        <f t="shared" si="20"/>
        <v>0</v>
      </c>
      <c r="W91" s="55">
        <f t="shared" si="20"/>
        <v>136000</v>
      </c>
      <c r="X91" s="63"/>
      <c r="Y91" s="67">
        <f t="shared" si="17"/>
        <v>0</v>
      </c>
    </row>
    <row r="92" spans="1:25" ht="45" customHeight="1" x14ac:dyDescent="0.3">
      <c r="A92" s="1"/>
      <c r="B92" s="2" t="s">
        <v>128</v>
      </c>
      <c r="C92" s="33">
        <v>2936600</v>
      </c>
      <c r="D92" s="33"/>
      <c r="E92" s="41">
        <v>2936600</v>
      </c>
      <c r="F92" s="37"/>
      <c r="G92" s="38"/>
      <c r="H92" s="38">
        <v>0</v>
      </c>
      <c r="I92" s="37"/>
      <c r="J92" s="38"/>
      <c r="K92" s="38"/>
      <c r="L92" s="2" t="s">
        <v>152</v>
      </c>
      <c r="M92" s="62"/>
      <c r="N92" s="62"/>
      <c r="O92" s="62"/>
      <c r="P92" s="62"/>
      <c r="Q92" s="62"/>
      <c r="R92" s="62">
        <f>E92</f>
        <v>2936600</v>
      </c>
      <c r="S92" s="62"/>
      <c r="T92" s="62"/>
      <c r="U92" s="62"/>
      <c r="V92" s="62"/>
      <c r="W92" s="62"/>
      <c r="X92" s="62"/>
      <c r="Y92" s="67">
        <f t="shared" si="17"/>
        <v>0</v>
      </c>
    </row>
    <row r="93" spans="1:25" ht="24" customHeight="1" x14ac:dyDescent="0.3">
      <c r="A93" s="1"/>
      <c r="B93" s="2" t="s">
        <v>129</v>
      </c>
      <c r="C93" s="33">
        <v>3000000</v>
      </c>
      <c r="D93" s="33"/>
      <c r="E93" s="41">
        <v>3000000</v>
      </c>
      <c r="F93" s="33"/>
      <c r="G93" s="34"/>
      <c r="H93" s="34">
        <v>0</v>
      </c>
      <c r="I93" s="33"/>
      <c r="J93" s="34"/>
      <c r="K93" s="34"/>
      <c r="L93" s="2" t="s">
        <v>152</v>
      </c>
      <c r="M93" s="60"/>
      <c r="N93" s="60"/>
      <c r="O93" s="60"/>
      <c r="P93" s="60"/>
      <c r="Q93" s="60"/>
      <c r="R93" s="60">
        <f>E93</f>
        <v>3000000</v>
      </c>
      <c r="S93" s="60"/>
      <c r="T93" s="60"/>
      <c r="U93" s="61"/>
      <c r="V93" s="61"/>
      <c r="W93" s="60"/>
      <c r="X93" s="60"/>
      <c r="Y93" s="67">
        <f t="shared" si="17"/>
        <v>0</v>
      </c>
    </row>
    <row r="94" spans="1:25" ht="37.5" x14ac:dyDescent="0.3">
      <c r="A94" s="1"/>
      <c r="B94" s="2" t="s">
        <v>130</v>
      </c>
      <c r="C94" s="33">
        <v>2999200</v>
      </c>
      <c r="D94" s="33"/>
      <c r="E94" s="41">
        <v>2999200</v>
      </c>
      <c r="F94" s="33"/>
      <c r="G94" s="34"/>
      <c r="H94" s="34">
        <v>0</v>
      </c>
      <c r="I94" s="33"/>
      <c r="J94" s="34"/>
      <c r="K94" s="34"/>
      <c r="L94" s="2" t="s">
        <v>152</v>
      </c>
      <c r="M94" s="60"/>
      <c r="N94" s="60"/>
      <c r="O94" s="60"/>
      <c r="P94" s="60"/>
      <c r="Q94" s="60"/>
      <c r="R94" s="60">
        <f>E94</f>
        <v>2999200</v>
      </c>
      <c r="S94" s="60"/>
      <c r="T94" s="60"/>
      <c r="U94" s="61"/>
      <c r="V94" s="61"/>
      <c r="W94" s="60"/>
      <c r="X94" s="60"/>
      <c r="Y94" s="67">
        <f t="shared" si="17"/>
        <v>0</v>
      </c>
    </row>
    <row r="95" spans="1:25" ht="42" customHeight="1" x14ac:dyDescent="0.3">
      <c r="A95" s="1"/>
      <c r="B95" s="2" t="s">
        <v>131</v>
      </c>
      <c r="C95" s="33">
        <v>1000000</v>
      </c>
      <c r="D95" s="33"/>
      <c r="E95" s="41">
        <v>1000000</v>
      </c>
      <c r="F95" s="37"/>
      <c r="G95" s="38"/>
      <c r="H95" s="38">
        <v>0</v>
      </c>
      <c r="I95" s="37"/>
      <c r="J95" s="38"/>
      <c r="K95" s="38"/>
      <c r="L95" s="2" t="s">
        <v>152</v>
      </c>
      <c r="M95" s="62"/>
      <c r="N95" s="62"/>
      <c r="O95" s="60">
        <v>984000</v>
      </c>
      <c r="P95" s="62"/>
      <c r="Q95" s="62"/>
      <c r="R95" s="62"/>
      <c r="S95" s="62"/>
      <c r="T95" s="62"/>
      <c r="U95" s="62"/>
      <c r="V95" s="62"/>
      <c r="W95" s="62">
        <f>E95-M95-N95-O95-P95-Q95-R95-S95-T95-U95+V95</f>
        <v>16000</v>
      </c>
      <c r="X95" s="62"/>
      <c r="Y95" s="67">
        <f t="shared" si="17"/>
        <v>0</v>
      </c>
    </row>
    <row r="96" spans="1:25" ht="37.5" x14ac:dyDescent="0.3">
      <c r="A96" s="1"/>
      <c r="B96" s="2" t="s">
        <v>132</v>
      </c>
      <c r="C96" s="33">
        <v>3000000</v>
      </c>
      <c r="D96" s="33"/>
      <c r="E96" s="41">
        <v>3000000</v>
      </c>
      <c r="F96" s="33"/>
      <c r="G96" s="34"/>
      <c r="H96" s="34">
        <v>0</v>
      </c>
      <c r="I96" s="33"/>
      <c r="J96" s="34"/>
      <c r="K96" s="34"/>
      <c r="L96" s="2" t="s">
        <v>152</v>
      </c>
      <c r="M96" s="60">
        <v>2880000</v>
      </c>
      <c r="N96" s="60"/>
      <c r="O96" s="60"/>
      <c r="P96" s="60"/>
      <c r="Q96" s="60"/>
      <c r="R96" s="60"/>
      <c r="S96" s="60"/>
      <c r="T96" s="60"/>
      <c r="U96" s="61"/>
      <c r="V96" s="61"/>
      <c r="W96" s="60">
        <f>E96-M96</f>
        <v>120000</v>
      </c>
      <c r="X96" s="60"/>
      <c r="Y96" s="67">
        <f t="shared" si="17"/>
        <v>0</v>
      </c>
    </row>
    <row r="97" spans="1:25" ht="43.5" customHeight="1" x14ac:dyDescent="0.3">
      <c r="A97" s="1"/>
      <c r="B97" s="2" t="s">
        <v>133</v>
      </c>
      <c r="C97" s="33">
        <v>4000000</v>
      </c>
      <c r="D97" s="33"/>
      <c r="E97" s="41">
        <v>4000000</v>
      </c>
      <c r="F97" s="33"/>
      <c r="G97" s="34"/>
      <c r="H97" s="34">
        <v>0</v>
      </c>
      <c r="I97" s="33"/>
      <c r="J97" s="34"/>
      <c r="K97" s="34"/>
      <c r="L97" s="2" t="s">
        <v>152</v>
      </c>
      <c r="M97" s="60"/>
      <c r="N97" s="60"/>
      <c r="O97" s="60"/>
      <c r="P97" s="60"/>
      <c r="Q97" s="60"/>
      <c r="R97" s="60">
        <f>E97</f>
        <v>4000000</v>
      </c>
      <c r="S97" s="60"/>
      <c r="T97" s="60"/>
      <c r="U97" s="61"/>
      <c r="V97" s="61"/>
      <c r="W97" s="60"/>
      <c r="X97" s="60"/>
      <c r="Y97" s="67">
        <f t="shared" si="17"/>
        <v>0</v>
      </c>
    </row>
    <row r="98" spans="1:25" ht="75" x14ac:dyDescent="0.3">
      <c r="A98" s="51">
        <v>10</v>
      </c>
      <c r="B98" s="49" t="s">
        <v>125</v>
      </c>
      <c r="C98" s="50">
        <v>350000</v>
      </c>
      <c r="D98" s="50"/>
      <c r="E98" s="52">
        <v>350000</v>
      </c>
      <c r="F98" s="52">
        <v>45000</v>
      </c>
      <c r="G98" s="53"/>
      <c r="H98" s="53"/>
      <c r="I98" s="50"/>
      <c r="J98" s="53"/>
      <c r="K98" s="53"/>
      <c r="L98" s="49" t="s">
        <v>152</v>
      </c>
      <c r="M98" s="63">
        <v>25000</v>
      </c>
      <c r="N98" s="63">
        <v>25000</v>
      </c>
      <c r="O98" s="63">
        <v>25000</v>
      </c>
      <c r="P98" s="63">
        <v>25000</v>
      </c>
      <c r="Q98" s="63">
        <v>25000</v>
      </c>
      <c r="R98" s="63">
        <v>15000</v>
      </c>
      <c r="S98" s="63">
        <v>15000</v>
      </c>
      <c r="T98" s="63">
        <v>15000</v>
      </c>
      <c r="U98" s="63">
        <v>30000</v>
      </c>
      <c r="V98" s="63">
        <v>150000</v>
      </c>
      <c r="W98" s="63"/>
      <c r="X98" s="63"/>
      <c r="Y98" s="67">
        <f t="shared" si="17"/>
        <v>0</v>
      </c>
    </row>
    <row r="99" spans="1:25" ht="4.5" customHeight="1" x14ac:dyDescent="0.3">
      <c r="A99" s="8"/>
      <c r="B99" s="9"/>
      <c r="C99" s="39"/>
      <c r="D99" s="39"/>
      <c r="E99" s="32">
        <f t="shared" ref="E99" si="21">C99+D99</f>
        <v>0</v>
      </c>
      <c r="F99" s="39"/>
      <c r="G99" s="40"/>
      <c r="H99" s="40"/>
      <c r="I99" s="39"/>
      <c r="J99" s="40"/>
      <c r="K99" s="40"/>
      <c r="L99" s="9"/>
      <c r="M99" s="64"/>
      <c r="N99" s="64"/>
      <c r="O99" s="64"/>
      <c r="P99" s="64"/>
      <c r="Q99" s="64"/>
      <c r="R99" s="64"/>
      <c r="S99" s="64"/>
      <c r="T99" s="64"/>
      <c r="U99" s="65"/>
      <c r="V99" s="65"/>
      <c r="W99" s="64"/>
      <c r="X99" s="64"/>
    </row>
    <row r="100" spans="1:25" ht="22.5" customHeight="1" x14ac:dyDescent="0.3">
      <c r="A100" s="202" t="s">
        <v>29</v>
      </c>
      <c r="B100" s="203"/>
      <c r="C100" s="19">
        <f>C7+C9+C15+C17+C22+C26+C28+C33+C84+C91+C98</f>
        <v>52333600</v>
      </c>
      <c r="D100" s="19">
        <f t="shared" ref="D100:W100" si="22">D7+D9+D15+D17+D22+D26+D28+D33+D84+D91+D98</f>
        <v>374333600</v>
      </c>
      <c r="E100" s="19">
        <f>E7+E9+E15+E17+E22+E26+E28+E33+E84+E91+E98</f>
        <v>426667200</v>
      </c>
      <c r="F100" s="19">
        <f t="shared" si="22"/>
        <v>2619545.81</v>
      </c>
      <c r="G100" s="19">
        <f t="shared" si="22"/>
        <v>0</v>
      </c>
      <c r="H100" s="19">
        <f t="shared" si="22"/>
        <v>64</v>
      </c>
      <c r="I100" s="19">
        <f t="shared" si="22"/>
        <v>382598600</v>
      </c>
      <c r="J100" s="19">
        <f t="shared" si="22"/>
        <v>4</v>
      </c>
      <c r="K100" s="19">
        <f t="shared" si="22"/>
        <v>0</v>
      </c>
      <c r="L100" s="19"/>
      <c r="M100" s="19">
        <f>M7+M9+M15+M17+M22+M26+M28+M33+M84+M91+M98</f>
        <v>4905000</v>
      </c>
      <c r="N100" s="19">
        <f t="shared" si="22"/>
        <v>1025000</v>
      </c>
      <c r="O100" s="19">
        <f t="shared" si="22"/>
        <v>9456600</v>
      </c>
      <c r="P100" s="19">
        <f t="shared" si="22"/>
        <v>2440500</v>
      </c>
      <c r="Q100" s="19">
        <f t="shared" si="22"/>
        <v>5450900</v>
      </c>
      <c r="R100" s="19">
        <f t="shared" si="22"/>
        <v>16434600</v>
      </c>
      <c r="S100" s="19">
        <f t="shared" si="22"/>
        <v>1015000</v>
      </c>
      <c r="T100" s="19">
        <f t="shared" si="22"/>
        <v>1015000</v>
      </c>
      <c r="U100" s="19">
        <f t="shared" si="22"/>
        <v>1030000</v>
      </c>
      <c r="V100" s="19">
        <f t="shared" si="22"/>
        <v>150000</v>
      </c>
      <c r="W100" s="19">
        <f t="shared" si="22"/>
        <v>1146000</v>
      </c>
      <c r="X100" s="56"/>
    </row>
    <row r="101" spans="1:25" ht="22.5" customHeight="1" x14ac:dyDescent="0.3">
      <c r="A101" s="23"/>
      <c r="B101" s="23"/>
      <c r="C101" s="29"/>
      <c r="D101" s="29"/>
      <c r="E101" s="29"/>
      <c r="F101" s="29"/>
      <c r="G101" s="23"/>
      <c r="H101" s="23"/>
      <c r="I101" s="31"/>
      <c r="J101" s="23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 x14ac:dyDescent="0.3">
      <c r="A102" s="23"/>
      <c r="B102" s="23"/>
      <c r="C102" s="29"/>
      <c r="D102" s="29"/>
      <c r="E102" s="29"/>
      <c r="F102" s="29"/>
      <c r="G102" s="23"/>
      <c r="H102" s="23"/>
      <c r="I102" s="31"/>
      <c r="J102" s="23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 x14ac:dyDescent="0.3">
      <c r="A103" s="23"/>
      <c r="B103" s="23"/>
      <c r="C103" s="29"/>
      <c r="D103" s="29"/>
      <c r="E103" s="29"/>
      <c r="F103" s="29"/>
      <c r="G103" s="23"/>
      <c r="H103" s="23"/>
      <c r="I103" s="31"/>
      <c r="J103" s="23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 x14ac:dyDescent="0.35">
      <c r="A104" s="24"/>
      <c r="B104" s="15" t="s">
        <v>27</v>
      </c>
      <c r="C104" s="24"/>
      <c r="D104" s="24"/>
      <c r="E104" s="24"/>
      <c r="F104" s="24"/>
      <c r="G104" s="25"/>
      <c r="H104" s="25"/>
      <c r="I104" s="66"/>
      <c r="J104" s="25"/>
      <c r="Q104" s="13"/>
      <c r="R104" s="13"/>
      <c r="S104" s="13"/>
      <c r="T104" s="13"/>
    </row>
    <row r="105" spans="1:25" ht="21.75" customHeight="1" x14ac:dyDescent="0.35">
      <c r="A105" s="26">
        <v>1</v>
      </c>
      <c r="B105" s="15" t="s">
        <v>35</v>
      </c>
      <c r="C105" s="24"/>
      <c r="D105" s="24"/>
      <c r="E105" s="24"/>
      <c r="F105" s="24"/>
      <c r="G105" s="25"/>
      <c r="H105" s="25"/>
      <c r="I105" s="66"/>
      <c r="J105" s="25"/>
      <c r="Q105" s="13"/>
      <c r="R105" s="13"/>
      <c r="S105" s="13"/>
      <c r="T105" s="13"/>
    </row>
    <row r="106" spans="1:25" ht="21" x14ac:dyDescent="0.35">
      <c r="A106" s="27">
        <v>2</v>
      </c>
      <c r="B106" s="28" t="s">
        <v>28</v>
      </c>
      <c r="C106" s="28"/>
      <c r="D106" s="28"/>
      <c r="E106" s="24"/>
      <c r="F106" s="24"/>
      <c r="G106" s="25"/>
      <c r="H106" s="25"/>
      <c r="I106" s="24"/>
      <c r="J106" s="25"/>
    </row>
    <row r="107" spans="1:25" ht="21" x14ac:dyDescent="0.35">
      <c r="A107" s="25"/>
      <c r="B107" s="24" t="s">
        <v>38</v>
      </c>
      <c r="C107" s="24"/>
      <c r="D107" s="24"/>
      <c r="E107" s="24"/>
      <c r="F107" s="24"/>
      <c r="G107" s="25"/>
      <c r="H107" s="25"/>
      <c r="I107" s="24"/>
      <c r="J107" s="25"/>
    </row>
    <row r="108" spans="1:25" ht="21" x14ac:dyDescent="0.35">
      <c r="A108" s="25"/>
      <c r="B108" s="24" t="s">
        <v>39</v>
      </c>
      <c r="C108" s="24"/>
      <c r="D108" s="24"/>
      <c r="E108" s="24"/>
      <c r="F108" s="24"/>
      <c r="G108" s="25"/>
      <c r="H108" s="25"/>
      <c r="I108" s="24"/>
      <c r="J108" s="25"/>
    </row>
    <row r="109" spans="1:25" ht="21" x14ac:dyDescent="0.35">
      <c r="A109" s="25"/>
      <c r="B109" s="24" t="s">
        <v>40</v>
      </c>
      <c r="C109" s="24"/>
      <c r="D109" s="24"/>
      <c r="E109" s="24"/>
      <c r="F109" s="24"/>
      <c r="G109" s="25"/>
      <c r="H109" s="25"/>
      <c r="I109" s="24"/>
      <c r="J109" s="25"/>
    </row>
    <row r="110" spans="1:25" ht="21" x14ac:dyDescent="0.35">
      <c r="A110" s="25"/>
      <c r="B110" s="24" t="s">
        <v>41</v>
      </c>
      <c r="C110" s="24"/>
      <c r="D110" s="24"/>
      <c r="E110" s="24"/>
      <c r="F110" s="24"/>
      <c r="G110" s="25"/>
      <c r="H110" s="25"/>
      <c r="I110" s="24"/>
      <c r="J110" s="25"/>
    </row>
    <row r="111" spans="1:25" ht="21" x14ac:dyDescent="0.35">
      <c r="A111" s="25"/>
      <c r="B111" s="24" t="s">
        <v>42</v>
      </c>
      <c r="C111" s="24"/>
      <c r="D111" s="24"/>
      <c r="E111" s="24"/>
      <c r="F111" s="24"/>
      <c r="G111" s="25"/>
      <c r="H111" s="25"/>
      <c r="I111" s="24"/>
      <c r="J111" s="25"/>
    </row>
    <row r="112" spans="1:25" ht="21" x14ac:dyDescent="0.35">
      <c r="A112" s="25"/>
      <c r="B112" s="24" t="s">
        <v>43</v>
      </c>
      <c r="C112" s="24"/>
      <c r="D112" s="24"/>
      <c r="E112" s="24"/>
      <c r="F112" s="24"/>
      <c r="G112" s="25"/>
      <c r="H112" s="25"/>
      <c r="I112" s="24"/>
      <c r="J112" s="25"/>
    </row>
    <row r="113" spans="1:10" ht="21" x14ac:dyDescent="0.35">
      <c r="A113" s="25"/>
      <c r="B113" s="24" t="s">
        <v>44</v>
      </c>
      <c r="C113" s="24"/>
      <c r="D113" s="24"/>
      <c r="E113" s="24"/>
      <c r="F113" s="24"/>
      <c r="G113" s="25"/>
      <c r="H113" s="25"/>
      <c r="I113" s="24"/>
      <c r="J113" s="25"/>
    </row>
    <row r="114" spans="1:10" ht="21" x14ac:dyDescent="0.35">
      <c r="A114" s="25"/>
      <c r="B114" s="24" t="s">
        <v>45</v>
      </c>
      <c r="C114" s="24"/>
      <c r="D114" s="24"/>
      <c r="E114" s="24"/>
      <c r="F114" s="24"/>
      <c r="G114" s="25"/>
      <c r="H114" s="25"/>
      <c r="I114" s="24"/>
      <c r="J114" s="25"/>
    </row>
    <row r="115" spans="1:10" ht="21" x14ac:dyDescent="0.35">
      <c r="A115" s="25"/>
      <c r="B115" s="24" t="s">
        <v>46</v>
      </c>
      <c r="C115" s="24"/>
      <c r="D115" s="24"/>
      <c r="E115" s="24"/>
      <c r="F115" s="24"/>
      <c r="G115" s="25"/>
      <c r="H115" s="25"/>
      <c r="I115" s="24"/>
      <c r="J115" s="25"/>
    </row>
    <row r="116" spans="1:10" ht="21" x14ac:dyDescent="0.35">
      <c r="A116" s="25"/>
      <c r="B116" s="24" t="s">
        <v>47</v>
      </c>
      <c r="C116" s="24"/>
      <c r="D116" s="24"/>
      <c r="E116" s="24"/>
      <c r="F116" s="24"/>
      <c r="G116" s="25"/>
      <c r="H116" s="25"/>
      <c r="I116" s="24"/>
      <c r="J116" s="25"/>
    </row>
    <row r="117" spans="1:10" ht="21" x14ac:dyDescent="0.35">
      <c r="A117" s="27">
        <v>3</v>
      </c>
      <c r="B117" s="28" t="s">
        <v>48</v>
      </c>
      <c r="C117" s="24"/>
      <c r="D117" s="24"/>
      <c r="E117" s="24"/>
      <c r="F117" s="24"/>
      <c r="G117" s="24"/>
      <c r="H117" s="25"/>
      <c r="I117" s="24"/>
      <c r="J117" s="24"/>
    </row>
    <row r="118" spans="1:10" ht="21" x14ac:dyDescent="0.35">
      <c r="A118" s="27">
        <v>4</v>
      </c>
      <c r="B118" s="28" t="s">
        <v>49</v>
      </c>
      <c r="C118" s="24"/>
      <c r="D118" s="24"/>
      <c r="E118" s="24"/>
      <c r="F118" s="24"/>
      <c r="G118" s="24"/>
      <c r="H118" s="25"/>
      <c r="I118" s="24"/>
      <c r="J118" s="24"/>
    </row>
    <row r="119" spans="1:10" ht="21" x14ac:dyDescent="0.35">
      <c r="A119" s="27">
        <v>5</v>
      </c>
      <c r="B119" s="28" t="s">
        <v>37</v>
      </c>
      <c r="C119" s="24"/>
      <c r="D119" s="24"/>
      <c r="E119" s="24"/>
      <c r="F119" s="24"/>
      <c r="G119" s="24"/>
      <c r="H119" s="25"/>
      <c r="I119" s="24"/>
      <c r="J119" s="24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19"/>
  <sheetViews>
    <sheetView topLeftCell="A96" zoomScaleNormal="100" workbookViewId="0">
      <selection activeCell="E110" sqref="E110"/>
    </sheetView>
  </sheetViews>
  <sheetFormatPr defaultColWidth="9" defaultRowHeight="18.75" x14ac:dyDescent="0.3"/>
  <cols>
    <col min="1" max="1" width="4.125" style="11" customWidth="1"/>
    <col min="2" max="2" width="28.75" style="11" customWidth="1"/>
    <col min="3" max="3" width="10.375" style="11" customWidth="1"/>
    <col min="4" max="4" width="11.125" style="11" customWidth="1"/>
    <col min="5" max="5" width="13" style="11" customWidth="1"/>
    <col min="6" max="6" width="12.375" style="11" customWidth="1"/>
    <col min="7" max="7" width="10.875" style="12" customWidth="1"/>
    <col min="8" max="8" width="7.625" style="12" customWidth="1"/>
    <col min="9" max="9" width="12.625" style="11" customWidth="1"/>
    <col min="10" max="10" width="10.375" style="12" customWidth="1"/>
    <col min="11" max="11" width="11.375" style="11" customWidth="1"/>
    <col min="12" max="12" width="22.375" style="11" customWidth="1"/>
    <col min="13" max="23" width="10.375" style="11" customWidth="1"/>
    <col min="24" max="24" width="10" style="11" customWidth="1"/>
    <col min="25" max="25" width="13.75" style="11" customWidth="1"/>
    <col min="26" max="16384" width="9" style="11"/>
  </cols>
  <sheetData>
    <row r="1" spans="1:25" ht="23.25" x14ac:dyDescent="0.3">
      <c r="A1" s="180" t="s">
        <v>31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0"/>
      <c r="P1" s="180"/>
      <c r="Q1" s="180"/>
      <c r="R1" s="180"/>
      <c r="S1" s="180"/>
      <c r="T1" s="180"/>
      <c r="U1" s="180"/>
      <c r="V1" s="180"/>
      <c r="W1" s="180"/>
      <c r="X1" s="180"/>
    </row>
    <row r="2" spans="1:25" ht="23.25" x14ac:dyDescent="0.3">
      <c r="A2" s="180" t="s">
        <v>35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</row>
    <row r="3" spans="1:25" ht="18" customHeight="1" x14ac:dyDescent="0.3">
      <c r="A3" s="180" t="s">
        <v>169</v>
      </c>
      <c r="B3" s="180"/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</row>
    <row r="4" spans="1:25" ht="14.25" customHeight="1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2"/>
    </row>
    <row r="5" spans="1:25" ht="33" customHeight="1" x14ac:dyDescent="0.3">
      <c r="A5" s="204" t="s">
        <v>0</v>
      </c>
      <c r="B5" s="189" t="s">
        <v>1</v>
      </c>
      <c r="C5" s="206" t="s">
        <v>26</v>
      </c>
      <c r="D5" s="206" t="s">
        <v>11</v>
      </c>
      <c r="E5" s="208" t="s">
        <v>2</v>
      </c>
      <c r="F5" s="208" t="s">
        <v>3</v>
      </c>
      <c r="G5" s="208" t="s">
        <v>8</v>
      </c>
      <c r="H5" s="209" t="s">
        <v>30</v>
      </c>
      <c r="I5" s="209"/>
      <c r="J5" s="209"/>
      <c r="K5" s="209"/>
      <c r="L5" s="209"/>
      <c r="M5" s="189" t="s">
        <v>10</v>
      </c>
      <c r="N5" s="189"/>
      <c r="O5" s="189"/>
      <c r="P5" s="189"/>
      <c r="Q5" s="189"/>
      <c r="R5" s="189"/>
      <c r="S5" s="189"/>
      <c r="T5" s="189"/>
      <c r="U5" s="189"/>
      <c r="V5" s="189"/>
      <c r="W5" s="208" t="s">
        <v>16</v>
      </c>
      <c r="X5" s="210" t="s">
        <v>36</v>
      </c>
    </row>
    <row r="6" spans="1:25" ht="102" customHeight="1" x14ac:dyDescent="0.3">
      <c r="A6" s="205"/>
      <c r="B6" s="189"/>
      <c r="C6" s="207"/>
      <c r="D6" s="207"/>
      <c r="E6" s="208"/>
      <c r="F6" s="208"/>
      <c r="G6" s="208"/>
      <c r="H6" s="20" t="s">
        <v>5</v>
      </c>
      <c r="I6" s="21" t="s">
        <v>6</v>
      </c>
      <c r="J6" s="21" t="s">
        <v>20</v>
      </c>
      <c r="K6" s="21" t="s">
        <v>7</v>
      </c>
      <c r="L6" s="20" t="s">
        <v>9</v>
      </c>
      <c r="M6" s="54" t="s">
        <v>32</v>
      </c>
      <c r="N6" s="54" t="s">
        <v>142</v>
      </c>
      <c r="O6" s="54" t="s">
        <v>143</v>
      </c>
      <c r="P6" s="54" t="s">
        <v>144</v>
      </c>
      <c r="Q6" s="54" t="s">
        <v>145</v>
      </c>
      <c r="R6" s="54" t="s">
        <v>148</v>
      </c>
      <c r="S6" s="54" t="s">
        <v>146</v>
      </c>
      <c r="T6" s="54" t="s">
        <v>147</v>
      </c>
      <c r="U6" s="54" t="s">
        <v>33</v>
      </c>
      <c r="V6" s="54" t="s">
        <v>34</v>
      </c>
      <c r="W6" s="208"/>
      <c r="X6" s="211"/>
    </row>
    <row r="7" spans="1:25" ht="43.5" customHeight="1" x14ac:dyDescent="0.3">
      <c r="A7" s="42">
        <v>1</v>
      </c>
      <c r="B7" s="43" t="s">
        <v>51</v>
      </c>
      <c r="C7" s="44">
        <f>SUM(C8)</f>
        <v>1315900</v>
      </c>
      <c r="D7" s="44">
        <f>SUM(D8)</f>
        <v>0</v>
      </c>
      <c r="E7" s="44">
        <f>E8</f>
        <v>1315900</v>
      </c>
      <c r="F7" s="55">
        <f t="shared" ref="F7:W7" si="0">F8</f>
        <v>0</v>
      </c>
      <c r="G7" s="55">
        <f t="shared" si="0"/>
        <v>0</v>
      </c>
      <c r="H7" s="55">
        <f t="shared" si="0"/>
        <v>0</v>
      </c>
      <c r="I7" s="55">
        <f t="shared" si="0"/>
        <v>0</v>
      </c>
      <c r="J7" s="55">
        <f t="shared" si="0"/>
        <v>0</v>
      </c>
      <c r="K7" s="55">
        <f t="shared" si="0"/>
        <v>0</v>
      </c>
      <c r="L7" s="44"/>
      <c r="M7" s="55">
        <f t="shared" si="0"/>
        <v>0</v>
      </c>
      <c r="N7" s="55">
        <f t="shared" si="0"/>
        <v>0</v>
      </c>
      <c r="O7" s="55">
        <f t="shared" si="0"/>
        <v>0</v>
      </c>
      <c r="P7" s="55">
        <f t="shared" si="0"/>
        <v>0</v>
      </c>
      <c r="Q7" s="55">
        <f t="shared" si="0"/>
        <v>1315900</v>
      </c>
      <c r="R7" s="55">
        <f t="shared" si="0"/>
        <v>0</v>
      </c>
      <c r="S7" s="55">
        <f t="shared" si="0"/>
        <v>0</v>
      </c>
      <c r="T7" s="55">
        <f t="shared" si="0"/>
        <v>0</v>
      </c>
      <c r="U7" s="55">
        <f t="shared" si="0"/>
        <v>0</v>
      </c>
      <c r="V7" s="55">
        <f t="shared" si="0"/>
        <v>0</v>
      </c>
      <c r="W7" s="55">
        <f t="shared" si="0"/>
        <v>0</v>
      </c>
      <c r="X7" s="59"/>
      <c r="Y7" s="67">
        <f>E7-I7-M7-N7-O7-P7-Q7-R7-S7-T7-U7-V7-W7</f>
        <v>0</v>
      </c>
    </row>
    <row r="8" spans="1:25" ht="37.5" x14ac:dyDescent="0.3">
      <c r="A8" s="1"/>
      <c r="B8" s="2" t="s">
        <v>52</v>
      </c>
      <c r="C8" s="33">
        <f>E8</f>
        <v>1315900</v>
      </c>
      <c r="D8" s="33"/>
      <c r="E8" s="41">
        <v>1315900</v>
      </c>
      <c r="F8" s="33"/>
      <c r="G8" s="34"/>
      <c r="H8" s="34">
        <v>0</v>
      </c>
      <c r="I8" s="33"/>
      <c r="J8" s="34"/>
      <c r="K8" s="34"/>
      <c r="L8" s="2" t="s">
        <v>163</v>
      </c>
      <c r="M8" s="60"/>
      <c r="N8" s="60"/>
      <c r="O8" s="60"/>
      <c r="P8" s="60"/>
      <c r="Q8" s="60">
        <f>E8</f>
        <v>1315900</v>
      </c>
      <c r="R8" s="60"/>
      <c r="S8" s="60"/>
      <c r="T8" s="60"/>
      <c r="U8" s="61"/>
      <c r="V8" s="61"/>
      <c r="W8" s="60"/>
      <c r="X8" s="60"/>
      <c r="Y8" s="67">
        <f t="shared" ref="Y8:Y71" si="1">E8-I8-M8-N8-O8-P8-Q8-R8-S8-T8-U8-V8-W8</f>
        <v>0</v>
      </c>
    </row>
    <row r="9" spans="1:25" ht="46.5" customHeight="1" x14ac:dyDescent="0.3">
      <c r="A9" s="45">
        <v>2</v>
      </c>
      <c r="B9" s="46" t="s">
        <v>50</v>
      </c>
      <c r="C9" s="47">
        <f>SUM(C10:C14)</f>
        <v>0</v>
      </c>
      <c r="D9" s="47">
        <f t="shared" ref="D9:F9" si="2">SUM(D10:D14)</f>
        <v>27077000</v>
      </c>
      <c r="E9" s="47">
        <f t="shared" si="2"/>
        <v>27077000</v>
      </c>
      <c r="F9" s="47">
        <f t="shared" si="2"/>
        <v>0</v>
      </c>
      <c r="G9" s="48"/>
      <c r="H9" s="48">
        <f>SUM(H10:H14)</f>
        <v>2</v>
      </c>
      <c r="I9" s="57">
        <f t="shared" ref="I9:W9" si="3">SUM(I10:I14)</f>
        <v>9579000</v>
      </c>
      <c r="J9" s="48">
        <f t="shared" si="3"/>
        <v>4</v>
      </c>
      <c r="K9" s="48"/>
      <c r="L9" s="48"/>
      <c r="M9" s="48">
        <f t="shared" si="3"/>
        <v>0</v>
      </c>
      <c r="N9" s="48">
        <f t="shared" si="3"/>
        <v>658000</v>
      </c>
      <c r="O9" s="48">
        <f t="shared" si="3"/>
        <v>0</v>
      </c>
      <c r="P9" s="48">
        <f t="shared" si="3"/>
        <v>658000</v>
      </c>
      <c r="Q9" s="57">
        <f t="shared" si="3"/>
        <v>14263000</v>
      </c>
      <c r="R9" s="48">
        <f t="shared" si="3"/>
        <v>0</v>
      </c>
      <c r="S9" s="48">
        <f t="shared" si="3"/>
        <v>0</v>
      </c>
      <c r="T9" s="48">
        <f t="shared" si="3"/>
        <v>0</v>
      </c>
      <c r="U9" s="48">
        <f t="shared" si="3"/>
        <v>0</v>
      </c>
      <c r="V9" s="48">
        <f t="shared" si="3"/>
        <v>0</v>
      </c>
      <c r="W9" s="57">
        <f t="shared" si="3"/>
        <v>1919000</v>
      </c>
      <c r="X9" s="57"/>
      <c r="Y9" s="67">
        <f t="shared" si="1"/>
        <v>0</v>
      </c>
    </row>
    <row r="10" spans="1:25" ht="63.75" customHeight="1" x14ac:dyDescent="0.3">
      <c r="A10" s="1"/>
      <c r="B10" s="2" t="s">
        <v>53</v>
      </c>
      <c r="C10" s="33"/>
      <c r="D10" s="33">
        <v>3598000</v>
      </c>
      <c r="E10" s="41">
        <v>3598000</v>
      </c>
      <c r="F10" s="33"/>
      <c r="G10" s="34"/>
      <c r="H10" s="34"/>
      <c r="I10" s="33"/>
      <c r="J10" s="34" t="s">
        <v>4</v>
      </c>
      <c r="K10" s="34"/>
      <c r="L10" s="2" t="s">
        <v>156</v>
      </c>
      <c r="M10" s="60"/>
      <c r="N10" s="60"/>
      <c r="O10" s="60"/>
      <c r="P10" s="60"/>
      <c r="Q10" s="60">
        <v>3110000</v>
      </c>
      <c r="R10" s="60"/>
      <c r="S10" s="60"/>
      <c r="T10" s="60"/>
      <c r="U10" s="61"/>
      <c r="V10" s="61"/>
      <c r="W10" s="60">
        <v>488000</v>
      </c>
      <c r="X10" s="60"/>
      <c r="Y10" s="67">
        <f t="shared" si="1"/>
        <v>0</v>
      </c>
    </row>
    <row r="11" spans="1:25" ht="37.5" x14ac:dyDescent="0.3">
      <c r="A11" s="1"/>
      <c r="B11" s="2" t="s">
        <v>54</v>
      </c>
      <c r="C11" s="33"/>
      <c r="D11" s="33">
        <v>12000000</v>
      </c>
      <c r="E11" s="41">
        <v>12000000</v>
      </c>
      <c r="F11" s="33"/>
      <c r="G11" s="34"/>
      <c r="H11" s="34"/>
      <c r="I11" s="33"/>
      <c r="J11" s="34" t="s">
        <v>4</v>
      </c>
      <c r="K11" s="34"/>
      <c r="L11" s="2" t="s">
        <v>156</v>
      </c>
      <c r="M11" s="60"/>
      <c r="N11" s="60"/>
      <c r="O11" s="60"/>
      <c r="P11" s="60"/>
      <c r="Q11" s="60">
        <v>10589000</v>
      </c>
      <c r="R11" s="60"/>
      <c r="S11" s="60"/>
      <c r="T11" s="60"/>
      <c r="U11" s="61"/>
      <c r="V11" s="61"/>
      <c r="W11" s="60">
        <v>1411000</v>
      </c>
      <c r="X11" s="60"/>
      <c r="Y11" s="67">
        <f t="shared" si="1"/>
        <v>0</v>
      </c>
    </row>
    <row r="12" spans="1:25" ht="70.5" customHeight="1" x14ac:dyDescent="0.3">
      <c r="A12" s="35"/>
      <c r="B12" s="2" t="s">
        <v>55</v>
      </c>
      <c r="C12" s="33"/>
      <c r="D12" s="33">
        <v>2379000</v>
      </c>
      <c r="E12" s="41">
        <v>2379000</v>
      </c>
      <c r="F12" s="37"/>
      <c r="G12" s="38"/>
      <c r="H12" s="34">
        <v>1</v>
      </c>
      <c r="I12" s="33">
        <f>E12</f>
        <v>2379000</v>
      </c>
      <c r="J12" s="34">
        <v>2</v>
      </c>
      <c r="K12" s="34">
        <v>5</v>
      </c>
      <c r="L12" s="2" t="s">
        <v>164</v>
      </c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7">
        <f t="shared" si="1"/>
        <v>0</v>
      </c>
    </row>
    <row r="13" spans="1:25" ht="56.25" x14ac:dyDescent="0.3">
      <c r="A13" s="1"/>
      <c r="B13" s="2" t="s">
        <v>56</v>
      </c>
      <c r="C13" s="33"/>
      <c r="D13" s="33">
        <v>7200000</v>
      </c>
      <c r="E13" s="41">
        <v>7200000</v>
      </c>
      <c r="F13" s="33"/>
      <c r="G13" s="34"/>
      <c r="H13" s="34">
        <v>1</v>
      </c>
      <c r="I13" s="33">
        <f>E13</f>
        <v>7200000</v>
      </c>
      <c r="J13" s="34">
        <v>2</v>
      </c>
      <c r="K13" s="34">
        <v>5</v>
      </c>
      <c r="L13" s="2" t="s">
        <v>160</v>
      </c>
      <c r="M13" s="60"/>
      <c r="N13" s="60"/>
      <c r="O13" s="60"/>
      <c r="P13" s="60"/>
      <c r="Q13" s="60"/>
      <c r="R13" s="60"/>
      <c r="S13" s="60"/>
      <c r="T13" s="60"/>
      <c r="U13" s="61"/>
      <c r="V13" s="61"/>
      <c r="W13" s="60"/>
      <c r="X13" s="60"/>
      <c r="Y13" s="67">
        <f t="shared" si="1"/>
        <v>0</v>
      </c>
    </row>
    <row r="14" spans="1:25" ht="42" customHeight="1" x14ac:dyDescent="0.3">
      <c r="A14" s="1"/>
      <c r="B14" s="2" t="s">
        <v>57</v>
      </c>
      <c r="C14" s="33"/>
      <c r="D14" s="33">
        <v>1900000</v>
      </c>
      <c r="E14" s="41">
        <v>1900000</v>
      </c>
      <c r="F14" s="33"/>
      <c r="G14" s="34"/>
      <c r="H14" s="34"/>
      <c r="I14" s="33"/>
      <c r="J14" s="34" t="s">
        <v>4</v>
      </c>
      <c r="K14" s="34"/>
      <c r="L14" s="2" t="s">
        <v>156</v>
      </c>
      <c r="M14" s="60"/>
      <c r="N14" s="60">
        <v>658000</v>
      </c>
      <c r="O14" s="60"/>
      <c r="P14" s="60">
        <v>658000</v>
      </c>
      <c r="Q14" s="60">
        <v>564000</v>
      </c>
      <c r="R14" s="60"/>
      <c r="S14" s="60"/>
      <c r="T14" s="60"/>
      <c r="U14" s="61"/>
      <c r="V14" s="61"/>
      <c r="W14" s="60">
        <f>E14-N14-P14-Q14</f>
        <v>20000</v>
      </c>
      <c r="X14" s="60"/>
      <c r="Y14" s="67">
        <f t="shared" si="1"/>
        <v>0</v>
      </c>
    </row>
    <row r="15" spans="1:25" ht="37.5" x14ac:dyDescent="0.3">
      <c r="A15" s="45">
        <v>3</v>
      </c>
      <c r="B15" s="46" t="s">
        <v>138</v>
      </c>
      <c r="C15" s="47">
        <f>SUM(C16)</f>
        <v>10000000</v>
      </c>
      <c r="D15" s="47">
        <f>SUM(D16)</f>
        <v>0</v>
      </c>
      <c r="E15" s="47">
        <f>SUM(E16)</f>
        <v>10000000</v>
      </c>
      <c r="F15" s="47">
        <f>SUM(F16)</f>
        <v>2932652.27</v>
      </c>
      <c r="G15" s="48"/>
      <c r="H15" s="57">
        <f>SUM(H16)</f>
        <v>0</v>
      </c>
      <c r="I15" s="57">
        <f t="shared" ref="I15:W15" si="4">SUM(I16)</f>
        <v>0</v>
      </c>
      <c r="J15" s="57">
        <f t="shared" si="4"/>
        <v>0</v>
      </c>
      <c r="K15" s="57">
        <f t="shared" si="4"/>
        <v>0</v>
      </c>
      <c r="L15" s="57">
        <f t="shared" si="4"/>
        <v>0</v>
      </c>
      <c r="M15" s="57">
        <f t="shared" si="4"/>
        <v>2000000</v>
      </c>
      <c r="N15" s="57">
        <f t="shared" si="4"/>
        <v>1000000</v>
      </c>
      <c r="O15" s="57">
        <f t="shared" si="4"/>
        <v>1000000</v>
      </c>
      <c r="P15" s="57">
        <f t="shared" si="4"/>
        <v>1000000</v>
      </c>
      <c r="Q15" s="57">
        <f t="shared" si="4"/>
        <v>1000000</v>
      </c>
      <c r="R15" s="57">
        <f t="shared" si="4"/>
        <v>1000000</v>
      </c>
      <c r="S15" s="57">
        <f t="shared" si="4"/>
        <v>1000000</v>
      </c>
      <c r="T15" s="57">
        <f t="shared" si="4"/>
        <v>1000000</v>
      </c>
      <c r="U15" s="57">
        <f t="shared" si="4"/>
        <v>1000000</v>
      </c>
      <c r="V15" s="57">
        <f t="shared" si="4"/>
        <v>0</v>
      </c>
      <c r="W15" s="57">
        <f t="shared" si="4"/>
        <v>0</v>
      </c>
      <c r="X15" s="63"/>
      <c r="Y15" s="67">
        <f t="shared" si="1"/>
        <v>0</v>
      </c>
    </row>
    <row r="16" spans="1:25" ht="46.5" customHeight="1" x14ac:dyDescent="0.3">
      <c r="A16" s="35"/>
      <c r="B16" s="2" t="s">
        <v>58</v>
      </c>
      <c r="C16" s="33">
        <v>10000000</v>
      </c>
      <c r="D16" s="33"/>
      <c r="E16" s="41">
        <v>10000000</v>
      </c>
      <c r="F16" s="37">
        <v>2932652.27</v>
      </c>
      <c r="G16" s="38"/>
      <c r="H16" s="38">
        <v>0</v>
      </c>
      <c r="I16" s="37"/>
      <c r="J16" s="38"/>
      <c r="K16" s="38"/>
      <c r="L16" s="2" t="s">
        <v>158</v>
      </c>
      <c r="M16" s="60">
        <v>2000000</v>
      </c>
      <c r="N16" s="60">
        <v>1000000</v>
      </c>
      <c r="O16" s="60">
        <v>1000000</v>
      </c>
      <c r="P16" s="60">
        <v>1000000</v>
      </c>
      <c r="Q16" s="60">
        <v>1000000</v>
      </c>
      <c r="R16" s="60">
        <v>1000000</v>
      </c>
      <c r="S16" s="60">
        <v>1000000</v>
      </c>
      <c r="T16" s="60">
        <v>1000000</v>
      </c>
      <c r="U16" s="60">
        <v>1000000</v>
      </c>
      <c r="V16" s="62"/>
      <c r="W16" s="62"/>
      <c r="X16" s="62"/>
      <c r="Y16" s="67">
        <f>E16-I16-M16-N16-O16-P16-Q16-R16-S16-T16-U16-V16-W16</f>
        <v>0</v>
      </c>
    </row>
    <row r="17" spans="1:25" ht="37.5" x14ac:dyDescent="0.3">
      <c r="A17" s="45">
        <v>4</v>
      </c>
      <c r="B17" s="46" t="s">
        <v>126</v>
      </c>
      <c r="C17" s="47">
        <f>SUM(C18:C21)</f>
        <v>21095500</v>
      </c>
      <c r="D17" s="47">
        <f t="shared" ref="D17:F17" si="5">SUM(D18:D21)</f>
        <v>10000000</v>
      </c>
      <c r="E17" s="47">
        <f t="shared" si="5"/>
        <v>31095500</v>
      </c>
      <c r="F17" s="47">
        <f t="shared" si="5"/>
        <v>672100</v>
      </c>
      <c r="G17" s="48"/>
      <c r="H17" s="48">
        <f>SUM(H18:H21)</f>
        <v>3</v>
      </c>
      <c r="I17" s="47">
        <f>SUM(I18:I21)</f>
        <v>29680000</v>
      </c>
      <c r="J17" s="58"/>
      <c r="K17" s="58"/>
      <c r="L17" s="47">
        <f t="shared" ref="L17:W17" si="6">SUM(L18:L21)</f>
        <v>0</v>
      </c>
      <c r="M17" s="57">
        <f t="shared" si="6"/>
        <v>0</v>
      </c>
      <c r="N17" s="57">
        <f t="shared" si="6"/>
        <v>0</v>
      </c>
      <c r="O17" s="57">
        <f t="shared" si="6"/>
        <v>0</v>
      </c>
      <c r="P17" s="57">
        <f t="shared" si="6"/>
        <v>1415500</v>
      </c>
      <c r="Q17" s="57">
        <f t="shared" si="6"/>
        <v>0</v>
      </c>
      <c r="R17" s="57">
        <f t="shared" si="6"/>
        <v>0</v>
      </c>
      <c r="S17" s="57">
        <f t="shared" si="6"/>
        <v>0</v>
      </c>
      <c r="T17" s="57">
        <f t="shared" si="6"/>
        <v>0</v>
      </c>
      <c r="U17" s="57">
        <f t="shared" si="6"/>
        <v>0</v>
      </c>
      <c r="V17" s="57">
        <f t="shared" si="6"/>
        <v>0</v>
      </c>
      <c r="W17" s="57">
        <f t="shared" si="6"/>
        <v>0</v>
      </c>
      <c r="X17" s="57"/>
      <c r="Y17" s="67">
        <f t="shared" si="1"/>
        <v>0</v>
      </c>
    </row>
    <row r="18" spans="1:25" ht="87.75" customHeight="1" x14ac:dyDescent="0.3">
      <c r="A18" s="35"/>
      <c r="B18" s="2" t="s">
        <v>59</v>
      </c>
      <c r="C18" s="33">
        <v>9930000</v>
      </c>
      <c r="D18" s="33"/>
      <c r="E18" s="41">
        <v>9930000</v>
      </c>
      <c r="F18" s="37"/>
      <c r="G18" s="38"/>
      <c r="H18" s="34">
        <v>1</v>
      </c>
      <c r="I18" s="33">
        <f>E18</f>
        <v>9930000</v>
      </c>
      <c r="J18" s="38">
        <v>2</v>
      </c>
      <c r="K18" s="38">
        <v>5</v>
      </c>
      <c r="L18" s="2" t="s">
        <v>166</v>
      </c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7">
        <f t="shared" si="1"/>
        <v>0</v>
      </c>
    </row>
    <row r="19" spans="1:25" ht="44.25" customHeight="1" x14ac:dyDescent="0.3">
      <c r="A19" s="1"/>
      <c r="B19" s="2" t="s">
        <v>60</v>
      </c>
      <c r="C19" s="33"/>
      <c r="D19" s="33">
        <v>10000000</v>
      </c>
      <c r="E19" s="41">
        <v>10000000</v>
      </c>
      <c r="F19" s="33"/>
      <c r="G19" s="34"/>
      <c r="H19" s="34">
        <v>1</v>
      </c>
      <c r="I19" s="33">
        <f>E19</f>
        <v>10000000</v>
      </c>
      <c r="J19" s="34">
        <v>2</v>
      </c>
      <c r="K19" s="34">
        <v>5</v>
      </c>
      <c r="L19" s="2" t="s">
        <v>167</v>
      </c>
      <c r="M19" s="60"/>
      <c r="N19" s="60"/>
      <c r="O19" s="60"/>
      <c r="P19" s="60"/>
      <c r="Q19" s="60"/>
      <c r="R19" s="60"/>
      <c r="S19" s="60"/>
      <c r="T19" s="60"/>
      <c r="U19" s="61"/>
      <c r="V19" s="61"/>
      <c r="W19" s="60"/>
      <c r="X19" s="60"/>
      <c r="Y19" s="67">
        <f t="shared" si="1"/>
        <v>0</v>
      </c>
    </row>
    <row r="20" spans="1:25" ht="66" customHeight="1" x14ac:dyDescent="0.3">
      <c r="A20" s="1"/>
      <c r="B20" s="2" t="s">
        <v>61</v>
      </c>
      <c r="C20" s="33">
        <v>1415500</v>
      </c>
      <c r="D20" s="33"/>
      <c r="E20" s="41">
        <v>1415500</v>
      </c>
      <c r="F20" s="33">
        <v>672100</v>
      </c>
      <c r="G20" s="34"/>
      <c r="H20" s="34">
        <v>0</v>
      </c>
      <c r="I20" s="33"/>
      <c r="J20" s="34"/>
      <c r="K20" s="34"/>
      <c r="L20" s="2" t="s">
        <v>152</v>
      </c>
      <c r="M20" s="60"/>
      <c r="N20" s="60"/>
      <c r="O20" s="60"/>
      <c r="P20" s="60">
        <f>E20</f>
        <v>1415500</v>
      </c>
      <c r="Q20" s="60"/>
      <c r="R20" s="60"/>
      <c r="S20" s="60"/>
      <c r="T20" s="60"/>
      <c r="U20" s="61"/>
      <c r="V20" s="61"/>
      <c r="W20" s="60"/>
      <c r="X20" s="60"/>
      <c r="Y20" s="67">
        <f t="shared" si="1"/>
        <v>0</v>
      </c>
    </row>
    <row r="21" spans="1:25" ht="39" customHeight="1" x14ac:dyDescent="0.3">
      <c r="A21" s="1"/>
      <c r="B21" s="2" t="s">
        <v>62</v>
      </c>
      <c r="C21" s="33">
        <v>9750000</v>
      </c>
      <c r="D21" s="33"/>
      <c r="E21" s="41">
        <v>9750000</v>
      </c>
      <c r="F21" s="33"/>
      <c r="G21" s="34"/>
      <c r="H21" s="34">
        <v>1</v>
      </c>
      <c r="I21" s="33">
        <f>E21</f>
        <v>9750000</v>
      </c>
      <c r="J21" s="34">
        <v>2</v>
      </c>
      <c r="K21" s="34">
        <v>5</v>
      </c>
      <c r="L21" s="2" t="s">
        <v>162</v>
      </c>
      <c r="M21" s="60"/>
      <c r="N21" s="60"/>
      <c r="O21" s="60"/>
      <c r="P21" s="60"/>
      <c r="Q21" s="60"/>
      <c r="R21" s="60"/>
      <c r="S21" s="60"/>
      <c r="T21" s="60"/>
      <c r="U21" s="61"/>
      <c r="V21" s="61"/>
      <c r="W21" s="60"/>
      <c r="X21" s="60"/>
      <c r="Y21" s="67">
        <f t="shared" si="1"/>
        <v>0</v>
      </c>
    </row>
    <row r="22" spans="1:25" ht="38.25" customHeight="1" x14ac:dyDescent="0.3">
      <c r="A22" s="45">
        <v>4</v>
      </c>
      <c r="B22" s="46" t="s">
        <v>134</v>
      </c>
      <c r="C22" s="47">
        <f>SUM(C23:C25)</f>
        <v>0</v>
      </c>
      <c r="D22" s="47">
        <f t="shared" ref="D22:F22" si="7">SUM(D23:D25)</f>
        <v>44347000</v>
      </c>
      <c r="E22" s="47">
        <f t="shared" si="7"/>
        <v>44347000</v>
      </c>
      <c r="F22" s="47">
        <f t="shared" si="7"/>
        <v>0</v>
      </c>
      <c r="G22" s="48"/>
      <c r="H22" s="48">
        <f>SUM(H23:H25)</f>
        <v>2</v>
      </c>
      <c r="I22" s="47">
        <f>SUM(I23:I25)</f>
        <v>43000000</v>
      </c>
      <c r="J22" s="58"/>
      <c r="K22" s="58"/>
      <c r="L22" s="47">
        <f t="shared" ref="L22:W22" si="8">SUM(L23:L25)</f>
        <v>0</v>
      </c>
      <c r="M22" s="57">
        <f t="shared" si="8"/>
        <v>0</v>
      </c>
      <c r="N22" s="57">
        <f t="shared" si="8"/>
        <v>0</v>
      </c>
      <c r="O22" s="57">
        <f t="shared" si="8"/>
        <v>0</v>
      </c>
      <c r="P22" s="57">
        <f t="shared" si="8"/>
        <v>1098000</v>
      </c>
      <c r="Q22" s="57">
        <f t="shared" si="8"/>
        <v>0</v>
      </c>
      <c r="R22" s="57">
        <f t="shared" si="8"/>
        <v>0</v>
      </c>
      <c r="S22" s="57">
        <f t="shared" si="8"/>
        <v>0</v>
      </c>
      <c r="T22" s="57">
        <f t="shared" si="8"/>
        <v>0</v>
      </c>
      <c r="U22" s="57">
        <f t="shared" si="8"/>
        <v>0</v>
      </c>
      <c r="V22" s="57">
        <f t="shared" si="8"/>
        <v>0</v>
      </c>
      <c r="W22" s="57">
        <f t="shared" si="8"/>
        <v>249000</v>
      </c>
      <c r="X22" s="57"/>
      <c r="Y22" s="67">
        <f t="shared" si="1"/>
        <v>0</v>
      </c>
    </row>
    <row r="23" spans="1:25" ht="42.75" customHeight="1" x14ac:dyDescent="0.3">
      <c r="A23" s="1"/>
      <c r="B23" s="2" t="s">
        <v>63</v>
      </c>
      <c r="C23" s="33"/>
      <c r="D23" s="33">
        <v>23000000</v>
      </c>
      <c r="E23" s="41">
        <v>23000000</v>
      </c>
      <c r="F23" s="33"/>
      <c r="G23" s="34"/>
      <c r="H23" s="34">
        <v>1</v>
      </c>
      <c r="I23" s="33">
        <f>E23</f>
        <v>23000000</v>
      </c>
      <c r="J23" s="34">
        <v>2</v>
      </c>
      <c r="K23" s="34">
        <v>5</v>
      </c>
      <c r="L23" s="2" t="s">
        <v>157</v>
      </c>
      <c r="M23" s="60"/>
      <c r="N23" s="60"/>
      <c r="O23" s="60"/>
      <c r="P23" s="60"/>
      <c r="Q23" s="60"/>
      <c r="R23" s="60"/>
      <c r="S23" s="60"/>
      <c r="T23" s="60"/>
      <c r="U23" s="61"/>
      <c r="V23" s="61"/>
      <c r="W23" s="60"/>
      <c r="X23" s="60"/>
      <c r="Y23" s="67">
        <f t="shared" si="1"/>
        <v>0</v>
      </c>
    </row>
    <row r="24" spans="1:25" ht="75" x14ac:dyDescent="0.3">
      <c r="A24" s="1"/>
      <c r="B24" s="2" t="s">
        <v>64</v>
      </c>
      <c r="C24" s="33"/>
      <c r="D24" s="33">
        <v>1347000</v>
      </c>
      <c r="E24" s="41">
        <v>1347000</v>
      </c>
      <c r="F24" s="33"/>
      <c r="G24" s="34"/>
      <c r="H24" s="34"/>
      <c r="I24" s="33"/>
      <c r="J24" s="34" t="s">
        <v>4</v>
      </c>
      <c r="K24" s="34"/>
      <c r="L24" s="2" t="s">
        <v>156</v>
      </c>
      <c r="M24" s="60"/>
      <c r="N24" s="60"/>
      <c r="O24" s="60"/>
      <c r="P24" s="60">
        <v>1098000</v>
      </c>
      <c r="Q24" s="60"/>
      <c r="R24" s="60"/>
      <c r="S24" s="60"/>
      <c r="T24" s="60"/>
      <c r="U24" s="61"/>
      <c r="V24" s="61"/>
      <c r="W24" s="60">
        <f>E24-P24</f>
        <v>249000</v>
      </c>
      <c r="X24" s="60"/>
      <c r="Y24" s="67">
        <f t="shared" si="1"/>
        <v>0</v>
      </c>
    </row>
    <row r="25" spans="1:25" ht="42.75" customHeight="1" x14ac:dyDescent="0.3">
      <c r="A25" s="35"/>
      <c r="B25" s="2" t="s">
        <v>65</v>
      </c>
      <c r="C25" s="33"/>
      <c r="D25" s="33">
        <v>20000000</v>
      </c>
      <c r="E25" s="41">
        <v>20000000</v>
      </c>
      <c r="F25" s="37"/>
      <c r="G25" s="38"/>
      <c r="H25" s="38">
        <v>1</v>
      </c>
      <c r="I25" s="33">
        <f>E25</f>
        <v>20000000</v>
      </c>
      <c r="J25" s="38">
        <v>2</v>
      </c>
      <c r="K25" s="38">
        <v>5</v>
      </c>
      <c r="L25" s="2" t="s">
        <v>171</v>
      </c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7">
        <f t="shared" si="1"/>
        <v>0</v>
      </c>
    </row>
    <row r="26" spans="1:25" ht="37.5" x14ac:dyDescent="0.3">
      <c r="A26" s="45">
        <v>5</v>
      </c>
      <c r="B26" s="46" t="s">
        <v>135</v>
      </c>
      <c r="C26" s="47">
        <f>SUM(C27)</f>
        <v>0</v>
      </c>
      <c r="D26" s="47">
        <f t="shared" ref="D26:W26" si="9">SUM(D27)</f>
        <v>5000000</v>
      </c>
      <c r="E26" s="47">
        <f t="shared" si="9"/>
        <v>5000000</v>
      </c>
      <c r="F26" s="57">
        <f t="shared" si="9"/>
        <v>0</v>
      </c>
      <c r="G26" s="57">
        <f t="shared" si="9"/>
        <v>0</v>
      </c>
      <c r="H26" s="58">
        <f t="shared" si="9"/>
        <v>1</v>
      </c>
      <c r="I26" s="57">
        <f t="shared" si="9"/>
        <v>5000000</v>
      </c>
      <c r="J26" s="58"/>
      <c r="K26" s="58"/>
      <c r="L26" s="47">
        <f t="shared" si="9"/>
        <v>0</v>
      </c>
      <c r="M26" s="57">
        <f t="shared" si="9"/>
        <v>0</v>
      </c>
      <c r="N26" s="57">
        <f t="shared" si="9"/>
        <v>0</v>
      </c>
      <c r="O26" s="57">
        <f t="shared" si="9"/>
        <v>0</v>
      </c>
      <c r="P26" s="57">
        <f t="shared" si="9"/>
        <v>0</v>
      </c>
      <c r="Q26" s="57">
        <f t="shared" si="9"/>
        <v>0</v>
      </c>
      <c r="R26" s="57">
        <f t="shared" si="9"/>
        <v>0</v>
      </c>
      <c r="S26" s="57">
        <f t="shared" si="9"/>
        <v>0</v>
      </c>
      <c r="T26" s="57">
        <f t="shared" si="9"/>
        <v>0</v>
      </c>
      <c r="U26" s="57">
        <f t="shared" si="9"/>
        <v>0</v>
      </c>
      <c r="V26" s="57">
        <f t="shared" si="9"/>
        <v>0</v>
      </c>
      <c r="W26" s="57">
        <f t="shared" si="9"/>
        <v>0</v>
      </c>
      <c r="X26" s="63"/>
      <c r="Y26" s="67">
        <f t="shared" si="1"/>
        <v>0</v>
      </c>
    </row>
    <row r="27" spans="1:25" ht="85.5" customHeight="1" x14ac:dyDescent="0.3">
      <c r="A27" s="1"/>
      <c r="B27" s="2" t="s">
        <v>66</v>
      </c>
      <c r="C27" s="33"/>
      <c r="D27" s="33">
        <v>5000000</v>
      </c>
      <c r="E27" s="41">
        <v>5000000</v>
      </c>
      <c r="F27" s="33"/>
      <c r="G27" s="34"/>
      <c r="H27" s="34">
        <v>1</v>
      </c>
      <c r="I27" s="33">
        <v>5000000</v>
      </c>
      <c r="J27" s="34">
        <v>4</v>
      </c>
      <c r="K27" s="34">
        <v>1</v>
      </c>
      <c r="L27" s="2" t="s">
        <v>170</v>
      </c>
      <c r="M27" s="60"/>
      <c r="N27" s="60"/>
      <c r="O27" s="60"/>
      <c r="P27" s="60"/>
      <c r="Q27" s="60"/>
      <c r="R27" s="60"/>
      <c r="S27" s="60"/>
      <c r="T27" s="60"/>
      <c r="U27" s="61"/>
      <c r="V27" s="61"/>
      <c r="W27" s="60"/>
      <c r="X27" s="60"/>
      <c r="Y27" s="67">
        <f t="shared" si="1"/>
        <v>0</v>
      </c>
    </row>
    <row r="28" spans="1:25" ht="67.5" customHeight="1" x14ac:dyDescent="0.3">
      <c r="A28" s="45">
        <v>6</v>
      </c>
      <c r="B28" s="46" t="s">
        <v>136</v>
      </c>
      <c r="C28" s="47">
        <f>SUM(C29:C32)</f>
        <v>0</v>
      </c>
      <c r="D28" s="47">
        <f t="shared" ref="D28:F28" si="10">SUM(D29:D32)</f>
        <v>35706000</v>
      </c>
      <c r="E28" s="47">
        <f t="shared" si="10"/>
        <v>35706000</v>
      </c>
      <c r="F28" s="47">
        <f t="shared" si="10"/>
        <v>0</v>
      </c>
      <c r="G28" s="48"/>
      <c r="H28" s="48">
        <f>SUM(H29:H32)</f>
        <v>4</v>
      </c>
      <c r="I28" s="47">
        <f>SUM(I29:I32)</f>
        <v>35706000</v>
      </c>
      <c r="J28" s="58"/>
      <c r="K28" s="58"/>
      <c r="L28" s="47">
        <f t="shared" ref="L28:W28" si="11">SUM(L29:L32)</f>
        <v>0</v>
      </c>
      <c r="M28" s="57">
        <f t="shared" si="11"/>
        <v>0</v>
      </c>
      <c r="N28" s="57">
        <f t="shared" si="11"/>
        <v>0</v>
      </c>
      <c r="O28" s="57">
        <f t="shared" si="11"/>
        <v>0</v>
      </c>
      <c r="P28" s="57">
        <f t="shared" si="11"/>
        <v>0</v>
      </c>
      <c r="Q28" s="57">
        <f t="shared" si="11"/>
        <v>0</v>
      </c>
      <c r="R28" s="57">
        <f t="shared" si="11"/>
        <v>0</v>
      </c>
      <c r="S28" s="57">
        <f t="shared" si="11"/>
        <v>0</v>
      </c>
      <c r="T28" s="57">
        <f t="shared" si="11"/>
        <v>0</v>
      </c>
      <c r="U28" s="57">
        <f t="shared" si="11"/>
        <v>0</v>
      </c>
      <c r="V28" s="57">
        <f t="shared" si="11"/>
        <v>0</v>
      </c>
      <c r="W28" s="57">
        <f t="shared" si="11"/>
        <v>0</v>
      </c>
      <c r="X28" s="57"/>
      <c r="Y28" s="67">
        <f t="shared" si="1"/>
        <v>0</v>
      </c>
    </row>
    <row r="29" spans="1:25" ht="63" customHeight="1" x14ac:dyDescent="0.3">
      <c r="A29" s="1"/>
      <c r="B29" s="2" t="s">
        <v>67</v>
      </c>
      <c r="C29" s="33"/>
      <c r="D29" s="33">
        <v>9900000</v>
      </c>
      <c r="E29" s="41">
        <v>9900000</v>
      </c>
      <c r="F29" s="33"/>
      <c r="G29" s="34"/>
      <c r="H29" s="34">
        <v>1</v>
      </c>
      <c r="I29" s="33">
        <f>E29</f>
        <v>9900000</v>
      </c>
      <c r="J29" s="34">
        <v>2</v>
      </c>
      <c r="K29" s="34">
        <v>5</v>
      </c>
      <c r="L29" s="2" t="s">
        <v>149</v>
      </c>
      <c r="M29" s="60"/>
      <c r="N29" s="60"/>
      <c r="O29" s="60"/>
      <c r="P29" s="60"/>
      <c r="Q29" s="60"/>
      <c r="R29" s="60"/>
      <c r="S29" s="60"/>
      <c r="T29" s="60"/>
      <c r="U29" s="61"/>
      <c r="V29" s="61"/>
      <c r="W29" s="60"/>
      <c r="X29" s="60"/>
      <c r="Y29" s="67">
        <f t="shared" si="1"/>
        <v>0</v>
      </c>
    </row>
    <row r="30" spans="1:25" ht="56.25" x14ac:dyDescent="0.3">
      <c r="A30" s="1"/>
      <c r="B30" s="2" t="s">
        <v>68</v>
      </c>
      <c r="C30" s="33"/>
      <c r="D30" s="33">
        <v>9950000</v>
      </c>
      <c r="E30" s="41">
        <v>9950000</v>
      </c>
      <c r="F30" s="33"/>
      <c r="G30" s="34"/>
      <c r="H30" s="34">
        <v>1</v>
      </c>
      <c r="I30" s="33">
        <f t="shared" ref="I30:I32" si="12">E30</f>
        <v>9950000</v>
      </c>
      <c r="J30" s="34">
        <v>3</v>
      </c>
      <c r="K30" s="34">
        <v>5</v>
      </c>
      <c r="L30" s="2" t="s">
        <v>168</v>
      </c>
      <c r="M30" s="60"/>
      <c r="N30" s="60"/>
      <c r="O30" s="60"/>
      <c r="P30" s="60"/>
      <c r="Q30" s="60"/>
      <c r="R30" s="60"/>
      <c r="S30" s="60"/>
      <c r="T30" s="60"/>
      <c r="U30" s="61"/>
      <c r="V30" s="61"/>
      <c r="W30" s="60"/>
      <c r="X30" s="60"/>
      <c r="Y30" s="67">
        <f t="shared" si="1"/>
        <v>0</v>
      </c>
    </row>
    <row r="31" spans="1:25" ht="45" customHeight="1" x14ac:dyDescent="0.3">
      <c r="A31" s="35"/>
      <c r="B31" s="2" t="s">
        <v>69</v>
      </c>
      <c r="C31" s="33"/>
      <c r="D31" s="33">
        <v>9900000</v>
      </c>
      <c r="E31" s="41">
        <v>9900000</v>
      </c>
      <c r="F31" s="37"/>
      <c r="G31" s="38"/>
      <c r="H31" s="38">
        <v>1</v>
      </c>
      <c r="I31" s="33">
        <f t="shared" si="12"/>
        <v>9900000</v>
      </c>
      <c r="J31" s="34">
        <v>2</v>
      </c>
      <c r="K31" s="34">
        <v>5</v>
      </c>
      <c r="L31" s="2" t="s">
        <v>149</v>
      </c>
      <c r="M31" s="62"/>
      <c r="N31" s="62"/>
      <c r="O31" s="62"/>
      <c r="P31" s="62"/>
      <c r="Q31" s="62"/>
      <c r="R31" s="62"/>
      <c r="S31" s="62"/>
      <c r="T31" s="62"/>
      <c r="U31" s="62"/>
      <c r="V31" s="62"/>
      <c r="W31" s="62"/>
      <c r="X31" s="62"/>
      <c r="Y31" s="67">
        <f t="shared" si="1"/>
        <v>0</v>
      </c>
    </row>
    <row r="32" spans="1:25" ht="37.5" x14ac:dyDescent="0.3">
      <c r="A32" s="1"/>
      <c r="B32" s="2" t="s">
        <v>70</v>
      </c>
      <c r="C32" s="33"/>
      <c r="D32" s="33">
        <v>5956000</v>
      </c>
      <c r="E32" s="41">
        <v>5956000</v>
      </c>
      <c r="F32" s="33"/>
      <c r="G32" s="34"/>
      <c r="H32" s="34">
        <v>1</v>
      </c>
      <c r="I32" s="33">
        <f t="shared" si="12"/>
        <v>5956000</v>
      </c>
      <c r="J32" s="34">
        <v>2</v>
      </c>
      <c r="K32" s="34">
        <v>5</v>
      </c>
      <c r="L32" s="2" t="s">
        <v>149</v>
      </c>
      <c r="M32" s="60"/>
      <c r="N32" s="60"/>
      <c r="O32" s="60"/>
      <c r="P32" s="60"/>
      <c r="Q32" s="60"/>
      <c r="R32" s="60"/>
      <c r="S32" s="60"/>
      <c r="T32" s="60"/>
      <c r="U32" s="61"/>
      <c r="V32" s="61"/>
      <c r="W32" s="60"/>
      <c r="X32" s="60"/>
      <c r="Y32" s="67">
        <f t="shared" si="1"/>
        <v>0</v>
      </c>
    </row>
    <row r="33" spans="1:25" ht="72" customHeight="1" x14ac:dyDescent="0.3">
      <c r="A33" s="45">
        <v>7</v>
      </c>
      <c r="B33" s="46" t="s">
        <v>137</v>
      </c>
      <c r="C33" s="47">
        <f>SUM(C34:C83)</f>
        <v>0</v>
      </c>
      <c r="D33" s="47">
        <f t="shared" ref="D33:F33" si="13">SUM(D34:D83)</f>
        <v>252203600</v>
      </c>
      <c r="E33" s="47">
        <f t="shared" si="13"/>
        <v>252203600</v>
      </c>
      <c r="F33" s="47">
        <f t="shared" si="13"/>
        <v>2476000</v>
      </c>
      <c r="G33" s="48"/>
      <c r="H33" s="57">
        <f>SUM(H34:H83)</f>
        <v>24</v>
      </c>
      <c r="I33" s="57">
        <f t="shared" ref="I33:W33" si="14">SUM(I34:I83)</f>
        <v>122277000</v>
      </c>
      <c r="J33" s="57"/>
      <c r="K33" s="57"/>
      <c r="L33" s="57">
        <f t="shared" si="14"/>
        <v>0</v>
      </c>
      <c r="M33" s="57">
        <f t="shared" si="14"/>
        <v>0</v>
      </c>
      <c r="N33" s="57">
        <f t="shared" si="14"/>
        <v>5741000</v>
      </c>
      <c r="O33" s="57">
        <f t="shared" si="14"/>
        <v>25002000</v>
      </c>
      <c r="P33" s="57">
        <f t="shared" si="14"/>
        <v>12156900</v>
      </c>
      <c r="Q33" s="57">
        <f t="shared" si="14"/>
        <v>38051000</v>
      </c>
      <c r="R33" s="57">
        <f t="shared" si="14"/>
        <v>9148000</v>
      </c>
      <c r="S33" s="57">
        <f t="shared" si="14"/>
        <v>9127000</v>
      </c>
      <c r="T33" s="57">
        <f t="shared" si="14"/>
        <v>0</v>
      </c>
      <c r="U33" s="57">
        <f t="shared" si="14"/>
        <v>0</v>
      </c>
      <c r="V33" s="57">
        <f t="shared" si="14"/>
        <v>8839000</v>
      </c>
      <c r="W33" s="57">
        <f t="shared" si="14"/>
        <v>21861700</v>
      </c>
      <c r="X33" s="63"/>
      <c r="Y33" s="67">
        <f t="shared" si="1"/>
        <v>0</v>
      </c>
    </row>
    <row r="34" spans="1:25" ht="93.75" x14ac:dyDescent="0.3">
      <c r="A34" s="1"/>
      <c r="B34" s="2" t="s">
        <v>71</v>
      </c>
      <c r="C34" s="33"/>
      <c r="D34" s="33">
        <v>11500000</v>
      </c>
      <c r="E34" s="41">
        <v>11500000</v>
      </c>
      <c r="F34" s="33"/>
      <c r="G34" s="34"/>
      <c r="H34" s="34">
        <v>1</v>
      </c>
      <c r="I34" s="33">
        <f t="shared" ref="I34:I41" si="15">E34</f>
        <v>11500000</v>
      </c>
      <c r="J34" s="34">
        <v>3</v>
      </c>
      <c r="K34" s="34">
        <v>5</v>
      </c>
      <c r="L34" s="2" t="s">
        <v>151</v>
      </c>
      <c r="M34" s="60"/>
      <c r="N34" s="60"/>
      <c r="O34" s="60"/>
      <c r="P34" s="60"/>
      <c r="Q34" s="60"/>
      <c r="R34" s="60"/>
      <c r="S34" s="60"/>
      <c r="T34" s="60"/>
      <c r="U34" s="61"/>
      <c r="V34" s="61"/>
      <c r="W34" s="60"/>
      <c r="X34" s="60"/>
      <c r="Y34" s="67">
        <f t="shared" si="1"/>
        <v>0</v>
      </c>
    </row>
    <row r="35" spans="1:25" ht="67.5" customHeight="1" x14ac:dyDescent="0.3">
      <c r="A35" s="1"/>
      <c r="B35" s="2" t="s">
        <v>72</v>
      </c>
      <c r="C35" s="33"/>
      <c r="D35" s="33">
        <v>8290000</v>
      </c>
      <c r="E35" s="41">
        <v>8290000</v>
      </c>
      <c r="F35" s="33"/>
      <c r="G35" s="34"/>
      <c r="H35" s="34">
        <v>1</v>
      </c>
      <c r="I35" s="33">
        <f t="shared" si="15"/>
        <v>8290000</v>
      </c>
      <c r="J35" s="34">
        <v>3</v>
      </c>
      <c r="K35" s="34">
        <v>5</v>
      </c>
      <c r="L35" s="2" t="s">
        <v>151</v>
      </c>
      <c r="M35" s="60"/>
      <c r="N35" s="60"/>
      <c r="O35" s="60"/>
      <c r="P35" s="60"/>
      <c r="Q35" s="60"/>
      <c r="R35" s="60"/>
      <c r="S35" s="60"/>
      <c r="T35" s="60"/>
      <c r="U35" s="61"/>
      <c r="V35" s="61"/>
      <c r="W35" s="60"/>
      <c r="X35" s="60"/>
      <c r="Y35" s="67">
        <f t="shared" si="1"/>
        <v>0</v>
      </c>
    </row>
    <row r="36" spans="1:25" ht="87" customHeight="1" x14ac:dyDescent="0.3">
      <c r="A36" s="35"/>
      <c r="B36" s="2" t="s">
        <v>73</v>
      </c>
      <c r="C36" s="33"/>
      <c r="D36" s="33">
        <v>2400000</v>
      </c>
      <c r="E36" s="41">
        <v>2400000</v>
      </c>
      <c r="F36" s="37"/>
      <c r="G36" s="38"/>
      <c r="H36" s="34">
        <v>1</v>
      </c>
      <c r="I36" s="33">
        <f t="shared" si="15"/>
        <v>2400000</v>
      </c>
      <c r="J36" s="38">
        <v>3</v>
      </c>
      <c r="K36" s="38">
        <v>5</v>
      </c>
      <c r="L36" s="2" t="s">
        <v>151</v>
      </c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7">
        <f t="shared" si="1"/>
        <v>0</v>
      </c>
    </row>
    <row r="37" spans="1:25" ht="88.5" customHeight="1" x14ac:dyDescent="0.3">
      <c r="A37" s="1"/>
      <c r="B37" s="2" t="s">
        <v>74</v>
      </c>
      <c r="C37" s="33"/>
      <c r="D37" s="33">
        <v>8886000</v>
      </c>
      <c r="E37" s="41">
        <v>8886000</v>
      </c>
      <c r="F37" s="33"/>
      <c r="G37" s="34"/>
      <c r="H37" s="34">
        <v>1</v>
      </c>
      <c r="I37" s="33">
        <f t="shared" si="15"/>
        <v>8886000</v>
      </c>
      <c r="J37" s="34">
        <v>2</v>
      </c>
      <c r="K37" s="34">
        <v>5</v>
      </c>
      <c r="L37" s="2" t="s">
        <v>149</v>
      </c>
      <c r="M37" s="60"/>
      <c r="N37" s="60"/>
      <c r="O37" s="60"/>
      <c r="P37" s="60"/>
      <c r="Q37" s="60"/>
      <c r="R37" s="60"/>
      <c r="S37" s="60"/>
      <c r="T37" s="60"/>
      <c r="U37" s="61"/>
      <c r="V37" s="61"/>
      <c r="W37" s="60"/>
      <c r="X37" s="60"/>
      <c r="Y37" s="67">
        <f t="shared" si="1"/>
        <v>0</v>
      </c>
    </row>
    <row r="38" spans="1:25" ht="75" x14ac:dyDescent="0.3">
      <c r="A38" s="1"/>
      <c r="B38" s="2" t="s">
        <v>75</v>
      </c>
      <c r="C38" s="33"/>
      <c r="D38" s="33">
        <v>5751000</v>
      </c>
      <c r="E38" s="41">
        <v>5751000</v>
      </c>
      <c r="F38" s="33"/>
      <c r="G38" s="34"/>
      <c r="H38" s="34"/>
      <c r="I38" s="33"/>
      <c r="J38" s="34" t="s">
        <v>4</v>
      </c>
      <c r="K38" s="34"/>
      <c r="L38" s="2"/>
      <c r="M38" s="60"/>
      <c r="N38" s="60"/>
      <c r="O38" s="60"/>
      <c r="P38" s="60"/>
      <c r="Q38" s="60"/>
      <c r="R38" s="60">
        <v>4168000</v>
      </c>
      <c r="S38" s="60"/>
      <c r="T38" s="60"/>
      <c r="U38" s="61"/>
      <c r="V38" s="61"/>
      <c r="W38" s="60">
        <v>1583000</v>
      </c>
      <c r="X38" s="60"/>
      <c r="Y38" s="67">
        <f t="shared" si="1"/>
        <v>0</v>
      </c>
    </row>
    <row r="39" spans="1:25" ht="87.75" customHeight="1" x14ac:dyDescent="0.3">
      <c r="A39" s="35"/>
      <c r="B39" s="2" t="s">
        <v>76</v>
      </c>
      <c r="C39" s="33"/>
      <c r="D39" s="33">
        <v>4091000</v>
      </c>
      <c r="E39" s="41">
        <v>4091000</v>
      </c>
      <c r="F39" s="37"/>
      <c r="G39" s="38"/>
      <c r="H39" s="34"/>
      <c r="I39" s="37"/>
      <c r="J39" s="34" t="s">
        <v>4</v>
      </c>
      <c r="K39" s="38"/>
      <c r="L39" s="2" t="s">
        <v>156</v>
      </c>
      <c r="M39" s="62"/>
      <c r="N39" s="62"/>
      <c r="O39" s="62"/>
      <c r="P39" s="62"/>
      <c r="Q39" s="60">
        <v>3250000</v>
      </c>
      <c r="R39" s="62"/>
      <c r="S39" s="62"/>
      <c r="T39" s="62"/>
      <c r="U39" s="62"/>
      <c r="V39" s="62"/>
      <c r="W39" s="60">
        <f>E39-Q39</f>
        <v>841000</v>
      </c>
      <c r="X39" s="62"/>
      <c r="Y39" s="67">
        <f t="shared" si="1"/>
        <v>0</v>
      </c>
    </row>
    <row r="40" spans="1:25" ht="93.75" x14ac:dyDescent="0.3">
      <c r="A40" s="1"/>
      <c r="B40" s="2" t="s">
        <v>77</v>
      </c>
      <c r="C40" s="33"/>
      <c r="D40" s="33">
        <v>3400000</v>
      </c>
      <c r="E40" s="41">
        <v>3400000</v>
      </c>
      <c r="F40" s="33"/>
      <c r="G40" s="34"/>
      <c r="H40" s="34"/>
      <c r="I40" s="33"/>
      <c r="J40" s="34" t="s">
        <v>4</v>
      </c>
      <c r="K40" s="34"/>
      <c r="L40" s="2"/>
      <c r="M40" s="60"/>
      <c r="N40" s="60"/>
      <c r="O40" s="60"/>
      <c r="P40" s="60"/>
      <c r="Q40" s="60">
        <v>2842000</v>
      </c>
      <c r="R40" s="60"/>
      <c r="S40" s="60"/>
      <c r="T40" s="60"/>
      <c r="U40" s="61"/>
      <c r="V40" s="61"/>
      <c r="W40" s="60">
        <v>558000</v>
      </c>
      <c r="X40" s="60"/>
      <c r="Y40" s="67">
        <f t="shared" si="1"/>
        <v>0</v>
      </c>
    </row>
    <row r="41" spans="1:25" ht="64.5" customHeight="1" x14ac:dyDescent="0.3">
      <c r="A41" s="1"/>
      <c r="B41" s="2" t="s">
        <v>78</v>
      </c>
      <c r="C41" s="33"/>
      <c r="D41" s="33">
        <v>8400000</v>
      </c>
      <c r="E41" s="41">
        <v>8400000</v>
      </c>
      <c r="F41" s="33"/>
      <c r="G41" s="34"/>
      <c r="H41" s="34">
        <v>1</v>
      </c>
      <c r="I41" s="33">
        <f t="shared" si="15"/>
        <v>8400000</v>
      </c>
      <c r="J41" s="34">
        <v>2</v>
      </c>
      <c r="K41" s="34">
        <v>5</v>
      </c>
      <c r="L41" s="2" t="s">
        <v>173</v>
      </c>
      <c r="M41" s="60"/>
      <c r="N41" s="60"/>
      <c r="O41" s="60"/>
      <c r="P41" s="60"/>
      <c r="Q41" s="60"/>
      <c r="R41" s="60"/>
      <c r="S41" s="60"/>
      <c r="T41" s="60"/>
      <c r="U41" s="61"/>
      <c r="V41" s="61"/>
      <c r="W41" s="60"/>
      <c r="X41" s="60"/>
      <c r="Y41" s="67">
        <f t="shared" si="1"/>
        <v>0</v>
      </c>
    </row>
    <row r="42" spans="1:25" ht="56.25" x14ac:dyDescent="0.3">
      <c r="A42" s="1"/>
      <c r="B42" s="2" t="s">
        <v>79</v>
      </c>
      <c r="C42" s="33"/>
      <c r="D42" s="33">
        <v>5980000</v>
      </c>
      <c r="E42" s="41">
        <v>5980000</v>
      </c>
      <c r="F42" s="33"/>
      <c r="G42" s="34"/>
      <c r="H42" s="34">
        <v>1</v>
      </c>
      <c r="I42" s="33">
        <f t="shared" ref="I42:I51" si="16">E42</f>
        <v>5980000</v>
      </c>
      <c r="J42" s="34">
        <v>2</v>
      </c>
      <c r="K42" s="34">
        <v>5</v>
      </c>
      <c r="L42" s="2" t="s">
        <v>149</v>
      </c>
      <c r="M42" s="60"/>
      <c r="N42" s="60"/>
      <c r="O42" s="60"/>
      <c r="P42" s="60"/>
      <c r="Q42" s="60"/>
      <c r="R42" s="60"/>
      <c r="S42" s="60"/>
      <c r="T42" s="60"/>
      <c r="U42" s="61"/>
      <c r="V42" s="61"/>
      <c r="W42" s="60"/>
      <c r="X42" s="60"/>
      <c r="Y42" s="67">
        <f t="shared" si="1"/>
        <v>0</v>
      </c>
    </row>
    <row r="43" spans="1:25" ht="66.75" customHeight="1" x14ac:dyDescent="0.3">
      <c r="A43" s="35"/>
      <c r="B43" s="68" t="s">
        <v>80</v>
      </c>
      <c r="C43" s="33"/>
      <c r="D43" s="33">
        <v>5000000</v>
      </c>
      <c r="E43" s="41">
        <v>5000000</v>
      </c>
      <c r="F43" s="37"/>
      <c r="G43" s="38"/>
      <c r="H43" s="34"/>
      <c r="I43" s="33"/>
      <c r="J43" s="34" t="s">
        <v>4</v>
      </c>
      <c r="K43" s="34"/>
      <c r="L43" s="2" t="s">
        <v>157</v>
      </c>
      <c r="M43" s="62"/>
      <c r="N43" s="62"/>
      <c r="O43" s="62"/>
      <c r="P43" s="62"/>
      <c r="Q43" s="60">
        <v>3740000</v>
      </c>
      <c r="R43" s="62"/>
      <c r="S43" s="62"/>
      <c r="T43" s="62"/>
      <c r="U43" s="62"/>
      <c r="V43" s="62"/>
      <c r="W43" s="62">
        <v>1260000</v>
      </c>
      <c r="X43" s="62"/>
      <c r="Y43" s="67">
        <f t="shared" si="1"/>
        <v>0</v>
      </c>
    </row>
    <row r="44" spans="1:25" ht="66.75" customHeight="1" x14ac:dyDescent="0.3">
      <c r="A44" s="1"/>
      <c r="B44" s="68" t="s">
        <v>81</v>
      </c>
      <c r="C44" s="33"/>
      <c r="D44" s="33">
        <v>1999800</v>
      </c>
      <c r="E44" s="41">
        <v>1999800</v>
      </c>
      <c r="F44" s="33"/>
      <c r="G44" s="34"/>
      <c r="H44" s="34"/>
      <c r="I44" s="33"/>
      <c r="J44" s="34" t="s">
        <v>4</v>
      </c>
      <c r="K44" s="34"/>
      <c r="L44" s="2" t="s">
        <v>157</v>
      </c>
      <c r="M44" s="60"/>
      <c r="N44" s="60"/>
      <c r="O44" s="60"/>
      <c r="P44" s="60">
        <v>1360000</v>
      </c>
      <c r="Q44" s="60"/>
      <c r="R44" s="60"/>
      <c r="S44" s="60"/>
      <c r="T44" s="60"/>
      <c r="U44" s="61"/>
      <c r="V44" s="61"/>
      <c r="W44" s="60">
        <v>639800</v>
      </c>
      <c r="X44" s="60"/>
      <c r="Y44" s="67">
        <f t="shared" si="1"/>
        <v>0</v>
      </c>
    </row>
    <row r="45" spans="1:25" ht="56.25" x14ac:dyDescent="0.3">
      <c r="A45" s="1"/>
      <c r="B45" s="2" t="s">
        <v>82</v>
      </c>
      <c r="C45" s="33"/>
      <c r="D45" s="33">
        <v>1984800</v>
      </c>
      <c r="E45" s="41">
        <v>1984800</v>
      </c>
      <c r="F45" s="33"/>
      <c r="G45" s="34"/>
      <c r="H45" s="34"/>
      <c r="I45" s="33"/>
      <c r="J45" s="34" t="s">
        <v>4</v>
      </c>
      <c r="K45" s="34"/>
      <c r="L45" s="2" t="s">
        <v>156</v>
      </c>
      <c r="M45" s="60"/>
      <c r="N45" s="60"/>
      <c r="O45" s="60"/>
      <c r="P45" s="60">
        <v>1345000</v>
      </c>
      <c r="Q45" s="60"/>
      <c r="R45" s="60"/>
      <c r="S45" s="60"/>
      <c r="T45" s="60"/>
      <c r="U45" s="61"/>
      <c r="V45" s="61"/>
      <c r="W45" s="60">
        <f>E45-P45</f>
        <v>639800</v>
      </c>
      <c r="X45" s="60"/>
      <c r="Y45" s="67">
        <f t="shared" si="1"/>
        <v>0</v>
      </c>
    </row>
    <row r="46" spans="1:25" ht="65.25" customHeight="1" x14ac:dyDescent="0.3">
      <c r="A46" s="35"/>
      <c r="B46" s="2" t="s">
        <v>83</v>
      </c>
      <c r="C46" s="33"/>
      <c r="D46" s="33">
        <v>1992000</v>
      </c>
      <c r="E46" s="41">
        <v>1992000</v>
      </c>
      <c r="F46" s="37"/>
      <c r="G46" s="38"/>
      <c r="H46" s="34">
        <v>1</v>
      </c>
      <c r="I46" s="33">
        <f t="shared" si="16"/>
        <v>1992000</v>
      </c>
      <c r="J46" s="38">
        <v>2</v>
      </c>
      <c r="K46" s="38">
        <v>5</v>
      </c>
      <c r="L46" s="2" t="s">
        <v>172</v>
      </c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7">
        <f t="shared" si="1"/>
        <v>0</v>
      </c>
    </row>
    <row r="47" spans="1:25" ht="56.25" x14ac:dyDescent="0.3">
      <c r="A47" s="1"/>
      <c r="B47" s="2" t="s">
        <v>84</v>
      </c>
      <c r="C47" s="33"/>
      <c r="D47" s="33">
        <v>1965000</v>
      </c>
      <c r="E47" s="41">
        <v>1965000</v>
      </c>
      <c r="F47" s="33"/>
      <c r="G47" s="34"/>
      <c r="H47" s="34">
        <v>1</v>
      </c>
      <c r="I47" s="33">
        <f t="shared" si="16"/>
        <v>1965000</v>
      </c>
      <c r="J47" s="34">
        <v>2</v>
      </c>
      <c r="K47" s="34">
        <v>5</v>
      </c>
      <c r="L47" s="2" t="s">
        <v>172</v>
      </c>
      <c r="M47" s="60"/>
      <c r="N47" s="60"/>
      <c r="O47" s="60"/>
      <c r="P47" s="60"/>
      <c r="Q47" s="60"/>
      <c r="R47" s="60"/>
      <c r="S47" s="60"/>
      <c r="T47" s="60"/>
      <c r="U47" s="61"/>
      <c r="V47" s="61"/>
      <c r="W47" s="60"/>
      <c r="X47" s="60"/>
      <c r="Y47" s="67">
        <f t="shared" si="1"/>
        <v>0</v>
      </c>
    </row>
    <row r="48" spans="1:25" ht="68.25" customHeight="1" x14ac:dyDescent="0.3">
      <c r="A48" s="1"/>
      <c r="B48" s="2" t="s">
        <v>85</v>
      </c>
      <c r="C48" s="33"/>
      <c r="D48" s="33">
        <v>1262000</v>
      </c>
      <c r="E48" s="41">
        <v>1262000</v>
      </c>
      <c r="F48" s="33"/>
      <c r="G48" s="34"/>
      <c r="H48" s="34">
        <v>1</v>
      </c>
      <c r="I48" s="33">
        <f t="shared" si="16"/>
        <v>1262000</v>
      </c>
      <c r="J48" s="34">
        <v>2</v>
      </c>
      <c r="K48" s="34">
        <v>5</v>
      </c>
      <c r="L48" s="2" t="s">
        <v>172</v>
      </c>
      <c r="M48" s="60"/>
      <c r="N48" s="60"/>
      <c r="O48" s="60"/>
      <c r="P48" s="60"/>
      <c r="Q48" s="60"/>
      <c r="R48" s="60"/>
      <c r="S48" s="60"/>
      <c r="T48" s="60"/>
      <c r="U48" s="61"/>
      <c r="V48" s="61"/>
      <c r="W48" s="60"/>
      <c r="X48" s="60"/>
      <c r="Y48" s="67">
        <f t="shared" si="1"/>
        <v>0</v>
      </c>
    </row>
    <row r="49" spans="1:25" ht="56.25" x14ac:dyDescent="0.3">
      <c r="A49" s="1"/>
      <c r="B49" s="2" t="s">
        <v>86</v>
      </c>
      <c r="C49" s="33"/>
      <c r="D49" s="33">
        <v>14186000</v>
      </c>
      <c r="E49" s="41">
        <v>14186000</v>
      </c>
      <c r="F49" s="33"/>
      <c r="G49" s="34"/>
      <c r="H49" s="34"/>
      <c r="I49" s="33"/>
      <c r="J49" s="34" t="s">
        <v>4</v>
      </c>
      <c r="K49" s="34"/>
      <c r="L49" s="2" t="s">
        <v>156</v>
      </c>
      <c r="M49" s="60"/>
      <c r="N49" s="60">
        <v>1396000</v>
      </c>
      <c r="O49" s="60">
        <v>2792000</v>
      </c>
      <c r="P49" s="60">
        <v>2792000</v>
      </c>
      <c r="Q49" s="60">
        <v>2792000</v>
      </c>
      <c r="R49" s="60"/>
      <c r="S49" s="60">
        <v>4188000</v>
      </c>
      <c r="T49" s="60"/>
      <c r="U49" s="61"/>
      <c r="V49" s="61"/>
      <c r="W49" s="60">
        <f>E49-N49-O49-P49-Q49-S49</f>
        <v>226000</v>
      </c>
      <c r="X49" s="60"/>
      <c r="Y49" s="67">
        <f t="shared" si="1"/>
        <v>0</v>
      </c>
    </row>
    <row r="50" spans="1:25" ht="72" customHeight="1" x14ac:dyDescent="0.3">
      <c r="A50" s="35"/>
      <c r="B50" s="2" t="s">
        <v>87</v>
      </c>
      <c r="C50" s="33"/>
      <c r="D50" s="33">
        <v>6964000</v>
      </c>
      <c r="E50" s="41">
        <v>6964000</v>
      </c>
      <c r="F50" s="37"/>
      <c r="G50" s="38"/>
      <c r="H50" s="34"/>
      <c r="I50" s="33"/>
      <c r="J50" s="34" t="s">
        <v>4</v>
      </c>
      <c r="K50" s="34"/>
      <c r="L50" s="2" t="s">
        <v>156</v>
      </c>
      <c r="M50" s="62"/>
      <c r="N50" s="60">
        <v>1989000</v>
      </c>
      <c r="O50" s="60">
        <v>1989000</v>
      </c>
      <c r="P50" s="60"/>
      <c r="Q50" s="60">
        <v>2652000</v>
      </c>
      <c r="R50" s="62"/>
      <c r="S50" s="62"/>
      <c r="T50" s="62"/>
      <c r="U50" s="62"/>
      <c r="V50" s="62"/>
      <c r="W50" s="60">
        <f>E50-N50-O50-Q50</f>
        <v>334000</v>
      </c>
      <c r="X50" s="62"/>
      <c r="Y50" s="67">
        <f t="shared" si="1"/>
        <v>0</v>
      </c>
    </row>
    <row r="51" spans="1:25" ht="72" customHeight="1" x14ac:dyDescent="0.3">
      <c r="A51" s="1"/>
      <c r="B51" s="2" t="s">
        <v>88</v>
      </c>
      <c r="C51" s="33"/>
      <c r="D51" s="33">
        <v>4504000</v>
      </c>
      <c r="E51" s="41">
        <v>4504000</v>
      </c>
      <c r="F51" s="33"/>
      <c r="G51" s="34"/>
      <c r="H51" s="34">
        <v>1</v>
      </c>
      <c r="I51" s="33">
        <f t="shared" si="16"/>
        <v>4504000</v>
      </c>
      <c r="J51" s="34">
        <v>2</v>
      </c>
      <c r="K51" s="34">
        <v>5</v>
      </c>
      <c r="L51" s="2" t="s">
        <v>160</v>
      </c>
      <c r="M51" s="60"/>
      <c r="N51" s="60"/>
      <c r="O51" s="60"/>
      <c r="P51" s="60"/>
      <c r="Q51" s="60"/>
      <c r="R51" s="60"/>
      <c r="S51" s="60"/>
      <c r="T51" s="60"/>
      <c r="U51" s="61"/>
      <c r="V51" s="61"/>
      <c r="W51" s="60"/>
      <c r="X51" s="60"/>
      <c r="Y51" s="67">
        <f t="shared" si="1"/>
        <v>0</v>
      </c>
    </row>
    <row r="52" spans="1:25" ht="75" x14ac:dyDescent="0.3">
      <c r="A52" s="1"/>
      <c r="B52" s="2" t="s">
        <v>89</v>
      </c>
      <c r="C52" s="33"/>
      <c r="D52" s="33">
        <v>8749000</v>
      </c>
      <c r="E52" s="41">
        <v>8749000</v>
      </c>
      <c r="F52" s="33"/>
      <c r="G52" s="34"/>
      <c r="H52" s="34"/>
      <c r="I52" s="33"/>
      <c r="J52" s="34" t="s">
        <v>4</v>
      </c>
      <c r="K52" s="34"/>
      <c r="L52" s="2" t="s">
        <v>156</v>
      </c>
      <c r="M52" s="60"/>
      <c r="N52" s="60"/>
      <c r="O52" s="60"/>
      <c r="P52" s="60"/>
      <c r="Q52" s="60">
        <v>8720000</v>
      </c>
      <c r="R52" s="60"/>
      <c r="S52" s="60"/>
      <c r="T52" s="60"/>
      <c r="U52" s="61"/>
      <c r="V52" s="61"/>
      <c r="W52" s="60">
        <f>E52-Q52</f>
        <v>29000</v>
      </c>
      <c r="X52" s="60"/>
      <c r="Y52" s="67">
        <f t="shared" si="1"/>
        <v>0</v>
      </c>
    </row>
    <row r="53" spans="1:25" ht="92.25" customHeight="1" x14ac:dyDescent="0.3">
      <c r="A53" s="35"/>
      <c r="B53" s="2" t="s">
        <v>90</v>
      </c>
      <c r="C53" s="33"/>
      <c r="D53" s="33">
        <v>3080000</v>
      </c>
      <c r="E53" s="41">
        <v>3080000</v>
      </c>
      <c r="F53" s="37"/>
      <c r="G53" s="38"/>
      <c r="H53" s="34"/>
      <c r="I53" s="37"/>
      <c r="J53" s="34" t="s">
        <v>4</v>
      </c>
      <c r="K53" s="38"/>
      <c r="L53" s="2" t="s">
        <v>156</v>
      </c>
      <c r="M53" s="62"/>
      <c r="N53" s="62"/>
      <c r="O53" s="62"/>
      <c r="P53" s="62"/>
      <c r="Q53" s="60">
        <v>2598000</v>
      </c>
      <c r="R53" s="62"/>
      <c r="S53" s="62"/>
      <c r="T53" s="62"/>
      <c r="U53" s="62"/>
      <c r="V53" s="62"/>
      <c r="W53" s="60">
        <f>E53-Q53</f>
        <v>482000</v>
      </c>
      <c r="X53" s="62"/>
      <c r="Y53" s="67">
        <f t="shared" si="1"/>
        <v>0</v>
      </c>
    </row>
    <row r="54" spans="1:25" ht="56.25" x14ac:dyDescent="0.3">
      <c r="A54" s="1"/>
      <c r="B54" s="2" t="s">
        <v>91</v>
      </c>
      <c r="C54" s="33"/>
      <c r="D54" s="33">
        <v>1827000</v>
      </c>
      <c r="E54" s="41">
        <v>1827000</v>
      </c>
      <c r="F54" s="33"/>
      <c r="G54" s="34"/>
      <c r="H54" s="34"/>
      <c r="I54" s="33"/>
      <c r="J54" s="34" t="s">
        <v>4</v>
      </c>
      <c r="K54" s="34"/>
      <c r="L54" s="2" t="s">
        <v>156</v>
      </c>
      <c r="M54" s="60"/>
      <c r="N54" s="60"/>
      <c r="O54" s="60">
        <v>1820000</v>
      </c>
      <c r="P54" s="60"/>
      <c r="Q54" s="60"/>
      <c r="R54" s="60"/>
      <c r="S54" s="60"/>
      <c r="T54" s="60"/>
      <c r="U54" s="61"/>
      <c r="V54" s="61"/>
      <c r="W54" s="60">
        <f>E54-O54</f>
        <v>7000</v>
      </c>
      <c r="X54" s="60"/>
      <c r="Y54" s="67">
        <f t="shared" si="1"/>
        <v>0</v>
      </c>
    </row>
    <row r="55" spans="1:25" ht="94.5" customHeight="1" x14ac:dyDescent="0.3">
      <c r="A55" s="1"/>
      <c r="B55" s="2" t="s">
        <v>92</v>
      </c>
      <c r="C55" s="33"/>
      <c r="D55" s="33">
        <v>1674000</v>
      </c>
      <c r="E55" s="41">
        <v>1674000</v>
      </c>
      <c r="F55" s="33"/>
      <c r="G55" s="34"/>
      <c r="H55" s="34"/>
      <c r="I55" s="33"/>
      <c r="J55" s="34" t="s">
        <v>4</v>
      </c>
      <c r="K55" s="34"/>
      <c r="L55" s="2" t="s">
        <v>156</v>
      </c>
      <c r="M55" s="60"/>
      <c r="N55" s="60"/>
      <c r="O55" s="60">
        <v>1669000</v>
      </c>
      <c r="P55" s="60"/>
      <c r="Q55" s="60"/>
      <c r="R55" s="60"/>
      <c r="S55" s="60"/>
      <c r="T55" s="60"/>
      <c r="U55" s="61"/>
      <c r="V55" s="61"/>
      <c r="W55" s="60">
        <f>E55-O55</f>
        <v>5000</v>
      </c>
      <c r="X55" s="60"/>
      <c r="Y55" s="67">
        <f t="shared" si="1"/>
        <v>0</v>
      </c>
    </row>
    <row r="56" spans="1:25" ht="56.25" x14ac:dyDescent="0.3">
      <c r="A56" s="1"/>
      <c r="B56" s="2" t="s">
        <v>93</v>
      </c>
      <c r="C56" s="33"/>
      <c r="D56" s="33">
        <v>14223000</v>
      </c>
      <c r="E56" s="41">
        <v>14223000</v>
      </c>
      <c r="F56" s="33"/>
      <c r="G56" s="34"/>
      <c r="H56" s="34">
        <v>1</v>
      </c>
      <c r="I56" s="33">
        <f>E56</f>
        <v>14223000</v>
      </c>
      <c r="J56" s="34">
        <v>2</v>
      </c>
      <c r="K56" s="34">
        <v>5</v>
      </c>
      <c r="L56" s="2" t="s">
        <v>150</v>
      </c>
      <c r="M56" s="60"/>
      <c r="N56" s="60"/>
      <c r="O56" s="60"/>
      <c r="P56" s="60"/>
      <c r="Q56" s="60"/>
      <c r="R56" s="60"/>
      <c r="S56" s="60"/>
      <c r="T56" s="60"/>
      <c r="U56" s="61"/>
      <c r="V56" s="61"/>
      <c r="W56" s="60"/>
      <c r="X56" s="60"/>
      <c r="Y56" s="67">
        <f t="shared" si="1"/>
        <v>0</v>
      </c>
    </row>
    <row r="57" spans="1:25" ht="87.75" customHeight="1" x14ac:dyDescent="0.3">
      <c r="A57" s="35"/>
      <c r="B57" s="2" t="s">
        <v>94</v>
      </c>
      <c r="C57" s="33"/>
      <c r="D57" s="33">
        <v>2681000</v>
      </c>
      <c r="E57" s="41">
        <v>2681000</v>
      </c>
      <c r="F57" s="33">
        <v>2476000</v>
      </c>
      <c r="G57" s="38"/>
      <c r="H57" s="34"/>
      <c r="I57" s="37"/>
      <c r="J57" s="34" t="s">
        <v>4</v>
      </c>
      <c r="K57" s="38"/>
      <c r="L57" s="2" t="s">
        <v>156</v>
      </c>
      <c r="M57" s="62"/>
      <c r="N57" s="62"/>
      <c r="O57" s="62">
        <v>2476000</v>
      </c>
      <c r="P57" s="62"/>
      <c r="Q57" s="62"/>
      <c r="R57" s="62"/>
      <c r="S57" s="62"/>
      <c r="T57" s="62"/>
      <c r="U57" s="62"/>
      <c r="V57" s="62"/>
      <c r="W57" s="62">
        <f>E57-O57</f>
        <v>205000</v>
      </c>
      <c r="X57" s="62"/>
      <c r="Y57" s="67">
        <f t="shared" si="1"/>
        <v>0</v>
      </c>
    </row>
    <row r="58" spans="1:25" ht="72.75" customHeight="1" x14ac:dyDescent="0.3">
      <c r="A58" s="1"/>
      <c r="B58" s="2" t="s">
        <v>141</v>
      </c>
      <c r="C58" s="33"/>
      <c r="D58" s="33">
        <v>1635000</v>
      </c>
      <c r="E58" s="41">
        <v>1635000</v>
      </c>
      <c r="F58" s="33"/>
      <c r="G58" s="34"/>
      <c r="H58" s="34"/>
      <c r="I58" s="33"/>
      <c r="J58" s="34" t="s">
        <v>4</v>
      </c>
      <c r="K58" s="34"/>
      <c r="L58" s="2" t="s">
        <v>156</v>
      </c>
      <c r="M58" s="60"/>
      <c r="N58" s="60"/>
      <c r="O58" s="60">
        <v>1330000</v>
      </c>
      <c r="P58" s="60"/>
      <c r="Q58" s="60"/>
      <c r="R58" s="60"/>
      <c r="S58" s="60"/>
      <c r="T58" s="60"/>
      <c r="U58" s="61"/>
      <c r="V58" s="61"/>
      <c r="W58" s="60">
        <f>E58-O58</f>
        <v>305000</v>
      </c>
      <c r="X58" s="60"/>
      <c r="Y58" s="67">
        <f t="shared" si="1"/>
        <v>0</v>
      </c>
    </row>
    <row r="59" spans="1:25" ht="93.75" x14ac:dyDescent="0.3">
      <c r="A59" s="1"/>
      <c r="B59" s="2" t="s">
        <v>140</v>
      </c>
      <c r="C59" s="33"/>
      <c r="D59" s="33">
        <v>1310000</v>
      </c>
      <c r="E59" s="41">
        <v>1310000</v>
      </c>
      <c r="F59" s="33"/>
      <c r="G59" s="34"/>
      <c r="H59" s="34"/>
      <c r="I59" s="33"/>
      <c r="J59" s="34" t="s">
        <v>4</v>
      </c>
      <c r="K59" s="34"/>
      <c r="L59" s="2" t="s">
        <v>156</v>
      </c>
      <c r="M59" s="60"/>
      <c r="N59" s="60"/>
      <c r="O59" s="60">
        <v>1310000</v>
      </c>
      <c r="P59" s="60"/>
      <c r="Q59" s="60"/>
      <c r="R59" s="60"/>
      <c r="S59" s="60"/>
      <c r="T59" s="60"/>
      <c r="U59" s="61"/>
      <c r="V59" s="61"/>
      <c r="W59" s="60">
        <f>E59-O59</f>
        <v>0</v>
      </c>
      <c r="X59" s="60"/>
      <c r="Y59" s="67">
        <f t="shared" si="1"/>
        <v>0</v>
      </c>
    </row>
    <row r="60" spans="1:25" ht="93.75" customHeight="1" x14ac:dyDescent="0.3">
      <c r="A60" s="35"/>
      <c r="B60" s="2" t="s">
        <v>95</v>
      </c>
      <c r="C60" s="33"/>
      <c r="D60" s="33">
        <v>4549000</v>
      </c>
      <c r="E60" s="41">
        <v>4549000</v>
      </c>
      <c r="F60" s="37"/>
      <c r="G60" s="38"/>
      <c r="H60" s="34">
        <v>1</v>
      </c>
      <c r="I60" s="33">
        <f t="shared" ref="I60:I73" si="17">E60</f>
        <v>4549000</v>
      </c>
      <c r="J60" s="34">
        <v>2</v>
      </c>
      <c r="K60" s="34">
        <v>5</v>
      </c>
      <c r="L60" s="2" t="s">
        <v>159</v>
      </c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7">
        <f t="shared" si="1"/>
        <v>0</v>
      </c>
    </row>
    <row r="61" spans="1:25" ht="75" x14ac:dyDescent="0.3">
      <c r="A61" s="1"/>
      <c r="B61" s="2" t="s">
        <v>96</v>
      </c>
      <c r="C61" s="33"/>
      <c r="D61" s="33">
        <v>2160000</v>
      </c>
      <c r="E61" s="41">
        <v>2160000</v>
      </c>
      <c r="F61" s="33"/>
      <c r="G61" s="34"/>
      <c r="H61" s="34">
        <v>1</v>
      </c>
      <c r="I61" s="33">
        <f t="shared" si="17"/>
        <v>2160000</v>
      </c>
      <c r="J61" s="34">
        <v>2</v>
      </c>
      <c r="K61" s="34">
        <v>5</v>
      </c>
      <c r="L61" s="2" t="s">
        <v>150</v>
      </c>
      <c r="M61" s="60"/>
      <c r="N61" s="60"/>
      <c r="O61" s="60"/>
      <c r="P61" s="60"/>
      <c r="Q61" s="60"/>
      <c r="R61" s="60"/>
      <c r="S61" s="60"/>
      <c r="T61" s="60"/>
      <c r="U61" s="61"/>
      <c r="V61" s="61"/>
      <c r="W61" s="60"/>
      <c r="X61" s="60"/>
      <c r="Y61" s="67">
        <f t="shared" si="1"/>
        <v>0</v>
      </c>
    </row>
    <row r="62" spans="1:25" ht="114.75" customHeight="1" x14ac:dyDescent="0.3">
      <c r="A62" s="1"/>
      <c r="B62" s="2" t="s">
        <v>97</v>
      </c>
      <c r="C62" s="33"/>
      <c r="D62" s="33">
        <v>2167000</v>
      </c>
      <c r="E62" s="41">
        <v>2167000</v>
      </c>
      <c r="F62" s="33"/>
      <c r="G62" s="34"/>
      <c r="H62" s="34">
        <v>1</v>
      </c>
      <c r="I62" s="33">
        <f t="shared" si="17"/>
        <v>2167000</v>
      </c>
      <c r="J62" s="34">
        <v>2</v>
      </c>
      <c r="K62" s="34">
        <v>5</v>
      </c>
      <c r="L62" s="2" t="s">
        <v>160</v>
      </c>
      <c r="M62" s="60"/>
      <c r="N62" s="60"/>
      <c r="O62" s="60"/>
      <c r="P62" s="60"/>
      <c r="Q62" s="60"/>
      <c r="R62" s="60"/>
      <c r="S62" s="60"/>
      <c r="T62" s="60"/>
      <c r="U62" s="61"/>
      <c r="V62" s="61"/>
      <c r="W62" s="60"/>
      <c r="X62" s="60"/>
      <c r="Y62" s="67">
        <f t="shared" si="1"/>
        <v>0</v>
      </c>
    </row>
    <row r="63" spans="1:25" ht="75" x14ac:dyDescent="0.3">
      <c r="A63" s="1"/>
      <c r="B63" s="68" t="s">
        <v>98</v>
      </c>
      <c r="C63" s="33"/>
      <c r="D63" s="33">
        <v>1442000</v>
      </c>
      <c r="E63" s="41">
        <v>1442000</v>
      </c>
      <c r="F63" s="33"/>
      <c r="G63" s="34"/>
      <c r="H63" s="34"/>
      <c r="I63" s="33"/>
      <c r="J63" s="34" t="s">
        <v>4</v>
      </c>
      <c r="K63" s="34"/>
      <c r="L63" s="2" t="s">
        <v>157</v>
      </c>
      <c r="M63" s="60"/>
      <c r="N63" s="60"/>
      <c r="O63" s="60"/>
      <c r="P63" s="60">
        <v>1355000</v>
      </c>
      <c r="Q63" s="60"/>
      <c r="R63" s="60"/>
      <c r="S63" s="60"/>
      <c r="T63" s="60"/>
      <c r="U63" s="61"/>
      <c r="V63" s="61"/>
      <c r="W63" s="60">
        <v>87000</v>
      </c>
      <c r="X63" s="60"/>
      <c r="Y63" s="67">
        <f t="shared" si="1"/>
        <v>0</v>
      </c>
    </row>
    <row r="64" spans="1:25" ht="56.25" x14ac:dyDescent="0.3">
      <c r="A64" s="1"/>
      <c r="B64" s="2" t="s">
        <v>99</v>
      </c>
      <c r="C64" s="33"/>
      <c r="D64" s="33">
        <v>7012000</v>
      </c>
      <c r="E64" s="41">
        <v>7012000</v>
      </c>
      <c r="F64" s="33"/>
      <c r="G64" s="34"/>
      <c r="H64" s="34">
        <v>1</v>
      </c>
      <c r="I64" s="33">
        <f t="shared" si="17"/>
        <v>7012000</v>
      </c>
      <c r="J64" s="34">
        <v>2</v>
      </c>
      <c r="K64" s="34">
        <v>5</v>
      </c>
      <c r="L64" s="2" t="s">
        <v>160</v>
      </c>
      <c r="M64" s="60"/>
      <c r="N64" s="60"/>
      <c r="O64" s="60"/>
      <c r="P64" s="60"/>
      <c r="Q64" s="60"/>
      <c r="R64" s="60"/>
      <c r="S64" s="60"/>
      <c r="T64" s="60"/>
      <c r="U64" s="61"/>
      <c r="V64" s="61"/>
      <c r="W64" s="60"/>
      <c r="X64" s="60"/>
      <c r="Y64" s="67">
        <f t="shared" si="1"/>
        <v>0</v>
      </c>
    </row>
    <row r="65" spans="1:25" ht="66" customHeight="1" x14ac:dyDescent="0.3">
      <c r="A65" s="35"/>
      <c r="B65" s="2" t="s">
        <v>100</v>
      </c>
      <c r="C65" s="33"/>
      <c r="D65" s="33">
        <v>1612000</v>
      </c>
      <c r="E65" s="41">
        <v>1612000</v>
      </c>
      <c r="F65" s="37"/>
      <c r="G65" s="38"/>
      <c r="H65" s="34">
        <v>1</v>
      </c>
      <c r="I65" s="33">
        <f t="shared" si="17"/>
        <v>1612000</v>
      </c>
      <c r="J65" s="34">
        <v>2</v>
      </c>
      <c r="K65" s="34">
        <v>5</v>
      </c>
      <c r="L65" s="2" t="s">
        <v>150</v>
      </c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7">
        <f t="shared" si="1"/>
        <v>0</v>
      </c>
    </row>
    <row r="66" spans="1:25" ht="66" customHeight="1" x14ac:dyDescent="0.3">
      <c r="A66" s="1"/>
      <c r="B66" s="68" t="s">
        <v>101</v>
      </c>
      <c r="C66" s="33"/>
      <c r="D66" s="33">
        <v>13000000</v>
      </c>
      <c r="E66" s="41">
        <v>13000000</v>
      </c>
      <c r="F66" s="33"/>
      <c r="G66" s="34"/>
      <c r="H66" s="34"/>
      <c r="I66" s="33"/>
      <c r="J66" s="34" t="s">
        <v>4</v>
      </c>
      <c r="K66" s="34"/>
      <c r="L66" s="2"/>
      <c r="M66" s="60"/>
      <c r="N66" s="60"/>
      <c r="O66" s="60"/>
      <c r="P66" s="60"/>
      <c r="Q66" s="60"/>
      <c r="R66" s="60"/>
      <c r="S66" s="60"/>
      <c r="T66" s="60"/>
      <c r="U66" s="61"/>
      <c r="V66" s="61">
        <v>8839000</v>
      </c>
      <c r="W66" s="60">
        <v>4161000</v>
      </c>
      <c r="X66" s="60"/>
      <c r="Y66" s="67">
        <f t="shared" si="1"/>
        <v>0</v>
      </c>
    </row>
    <row r="67" spans="1:25" ht="75" x14ac:dyDescent="0.3">
      <c r="A67" s="1"/>
      <c r="B67" s="68" t="s">
        <v>102</v>
      </c>
      <c r="C67" s="33"/>
      <c r="D67" s="33">
        <v>7148000</v>
      </c>
      <c r="E67" s="41">
        <v>7148000</v>
      </c>
      <c r="F67" s="33"/>
      <c r="G67" s="34"/>
      <c r="H67" s="34"/>
      <c r="I67" s="33"/>
      <c r="J67" s="34" t="s">
        <v>4</v>
      </c>
      <c r="K67" s="34"/>
      <c r="L67" s="2"/>
      <c r="M67" s="60"/>
      <c r="N67" s="60"/>
      <c r="O67" s="60"/>
      <c r="P67" s="60"/>
      <c r="Q67" s="60"/>
      <c r="R67" s="60"/>
      <c r="S67" s="60">
        <v>4939000</v>
      </c>
      <c r="T67" s="60"/>
      <c r="U67" s="61"/>
      <c r="V67" s="61"/>
      <c r="W67" s="60">
        <v>2209000</v>
      </c>
      <c r="X67" s="60"/>
      <c r="Y67" s="67">
        <f t="shared" si="1"/>
        <v>0</v>
      </c>
    </row>
    <row r="68" spans="1:25" ht="93" customHeight="1" x14ac:dyDescent="0.3">
      <c r="A68" s="35"/>
      <c r="B68" s="2" t="s">
        <v>103</v>
      </c>
      <c r="C68" s="33"/>
      <c r="D68" s="33">
        <v>7210000</v>
      </c>
      <c r="E68" s="41">
        <v>7210000</v>
      </c>
      <c r="F68" s="37"/>
      <c r="G68" s="38"/>
      <c r="H68" s="34"/>
      <c r="I68" s="37"/>
      <c r="J68" s="34" t="s">
        <v>4</v>
      </c>
      <c r="K68" s="38"/>
      <c r="L68" s="2"/>
      <c r="M68" s="62"/>
      <c r="N68" s="62"/>
      <c r="O68" s="60">
        <v>1647000</v>
      </c>
      <c r="P68" s="62"/>
      <c r="Q68" s="60">
        <v>3843000</v>
      </c>
      <c r="R68" s="62"/>
      <c r="S68" s="62"/>
      <c r="T68" s="62"/>
      <c r="U68" s="62"/>
      <c r="V68" s="62"/>
      <c r="W68" s="62">
        <f>E68-O68-Q68</f>
        <v>1720000</v>
      </c>
      <c r="X68" s="62"/>
      <c r="Y68" s="67">
        <f t="shared" si="1"/>
        <v>0</v>
      </c>
    </row>
    <row r="69" spans="1:25" ht="50.25" customHeight="1" x14ac:dyDescent="0.3">
      <c r="A69" s="1"/>
      <c r="B69" s="2" t="s">
        <v>104</v>
      </c>
      <c r="C69" s="33"/>
      <c r="D69" s="33">
        <v>1530000</v>
      </c>
      <c r="E69" s="41">
        <v>1530000</v>
      </c>
      <c r="F69" s="33"/>
      <c r="G69" s="34"/>
      <c r="H69" s="34">
        <v>1</v>
      </c>
      <c r="I69" s="33">
        <f t="shared" si="17"/>
        <v>1530000</v>
      </c>
      <c r="J69" s="34">
        <v>2</v>
      </c>
      <c r="K69" s="34">
        <v>5</v>
      </c>
      <c r="L69" s="2" t="s">
        <v>160</v>
      </c>
      <c r="M69" s="60"/>
      <c r="N69" s="60"/>
      <c r="O69" s="60"/>
      <c r="P69" s="60"/>
      <c r="Q69" s="60"/>
      <c r="R69" s="60"/>
      <c r="S69" s="60"/>
      <c r="T69" s="60"/>
      <c r="U69" s="61"/>
      <c r="V69" s="61"/>
      <c r="W69" s="60"/>
      <c r="X69" s="60"/>
      <c r="Y69" s="67">
        <f t="shared" si="1"/>
        <v>0</v>
      </c>
    </row>
    <row r="70" spans="1:25" ht="68.25" customHeight="1" x14ac:dyDescent="0.3">
      <c r="A70" s="1"/>
      <c r="B70" s="2" t="s">
        <v>105</v>
      </c>
      <c r="C70" s="33"/>
      <c r="D70" s="33">
        <v>5556000</v>
      </c>
      <c r="E70" s="41">
        <v>5556000</v>
      </c>
      <c r="F70" s="33"/>
      <c r="G70" s="34"/>
      <c r="H70" s="34">
        <v>1</v>
      </c>
      <c r="I70" s="33">
        <f t="shared" si="17"/>
        <v>5556000</v>
      </c>
      <c r="J70" s="34">
        <v>2</v>
      </c>
      <c r="K70" s="34">
        <v>5</v>
      </c>
      <c r="L70" s="2" t="s">
        <v>150</v>
      </c>
      <c r="M70" s="60"/>
      <c r="N70" s="60"/>
      <c r="O70" s="60"/>
      <c r="P70" s="60"/>
      <c r="Q70" s="60"/>
      <c r="R70" s="60"/>
      <c r="S70" s="60"/>
      <c r="T70" s="60"/>
      <c r="U70" s="61"/>
      <c r="V70" s="61"/>
      <c r="W70" s="60"/>
      <c r="X70" s="60"/>
      <c r="Y70" s="67">
        <f t="shared" si="1"/>
        <v>0</v>
      </c>
    </row>
    <row r="71" spans="1:25" ht="91.5" customHeight="1" x14ac:dyDescent="0.3">
      <c r="A71" s="1"/>
      <c r="B71" s="2" t="s">
        <v>106</v>
      </c>
      <c r="C71" s="33"/>
      <c r="D71" s="33">
        <v>1859000</v>
      </c>
      <c r="E71" s="41">
        <v>1859000</v>
      </c>
      <c r="F71" s="33"/>
      <c r="G71" s="34"/>
      <c r="H71" s="34"/>
      <c r="I71" s="33"/>
      <c r="J71" s="34" t="s">
        <v>4</v>
      </c>
      <c r="K71" s="34"/>
      <c r="L71" s="2"/>
      <c r="M71" s="60"/>
      <c r="N71" s="60"/>
      <c r="O71" s="60"/>
      <c r="P71" s="60">
        <v>1750000</v>
      </c>
      <c r="Q71" s="60"/>
      <c r="R71" s="60"/>
      <c r="S71" s="60"/>
      <c r="T71" s="60"/>
      <c r="U71" s="61"/>
      <c r="V71" s="61"/>
      <c r="W71" s="60">
        <v>109000</v>
      </c>
      <c r="X71" s="60"/>
      <c r="Y71" s="67">
        <f t="shared" si="1"/>
        <v>0</v>
      </c>
    </row>
    <row r="72" spans="1:25" ht="71.25" customHeight="1" x14ac:dyDescent="0.3">
      <c r="A72" s="35"/>
      <c r="B72" s="68" t="s">
        <v>107</v>
      </c>
      <c r="C72" s="33"/>
      <c r="D72" s="33">
        <v>5121000</v>
      </c>
      <c r="E72" s="41">
        <v>5121000</v>
      </c>
      <c r="F72" s="37"/>
      <c r="G72" s="38"/>
      <c r="H72" s="34"/>
      <c r="I72" s="33"/>
      <c r="J72" s="34" t="s">
        <v>4</v>
      </c>
      <c r="K72" s="38"/>
      <c r="L72" s="2"/>
      <c r="M72" s="62"/>
      <c r="N72" s="62"/>
      <c r="O72" s="62"/>
      <c r="P72" s="62"/>
      <c r="Q72" s="60">
        <v>4080000</v>
      </c>
      <c r="R72" s="62"/>
      <c r="S72" s="62"/>
      <c r="T72" s="62"/>
      <c r="U72" s="62"/>
      <c r="V72" s="62"/>
      <c r="W72" s="60">
        <v>1041000</v>
      </c>
      <c r="X72" s="62"/>
      <c r="Y72" s="67">
        <f t="shared" ref="Y72:Y97" si="18">E72-I72-M72-N72-O72-P72-Q72-R72-S72-T72-U72-V72-W72</f>
        <v>0</v>
      </c>
    </row>
    <row r="73" spans="1:25" ht="71.25" customHeight="1" x14ac:dyDescent="0.3">
      <c r="A73" s="1"/>
      <c r="B73" s="2" t="s">
        <v>108</v>
      </c>
      <c r="C73" s="33"/>
      <c r="D73" s="33">
        <v>7077000</v>
      </c>
      <c r="E73" s="41">
        <v>7077000</v>
      </c>
      <c r="F73" s="33"/>
      <c r="G73" s="34"/>
      <c r="H73" s="34">
        <v>1</v>
      </c>
      <c r="I73" s="33">
        <f t="shared" si="17"/>
        <v>7077000</v>
      </c>
      <c r="J73" s="34">
        <v>2</v>
      </c>
      <c r="K73" s="34">
        <v>5</v>
      </c>
      <c r="L73" s="2" t="s">
        <v>157</v>
      </c>
      <c r="M73" s="60"/>
      <c r="N73" s="60"/>
      <c r="O73" s="60"/>
      <c r="P73" s="60"/>
      <c r="Q73" s="60"/>
      <c r="R73" s="60"/>
      <c r="S73" s="60"/>
      <c r="T73" s="60"/>
      <c r="U73" s="61"/>
      <c r="V73" s="61"/>
      <c r="W73" s="60"/>
      <c r="X73" s="60"/>
      <c r="Y73" s="67">
        <f t="shared" si="18"/>
        <v>0</v>
      </c>
    </row>
    <row r="74" spans="1:25" ht="75" x14ac:dyDescent="0.3">
      <c r="A74" s="1"/>
      <c r="B74" s="2" t="s">
        <v>109</v>
      </c>
      <c r="C74" s="33"/>
      <c r="D74" s="33">
        <v>6758000</v>
      </c>
      <c r="E74" s="41">
        <v>6758000</v>
      </c>
      <c r="F74" s="33"/>
      <c r="G74" s="34"/>
      <c r="H74" s="34"/>
      <c r="I74" s="33"/>
      <c r="J74" s="34" t="s">
        <v>4</v>
      </c>
      <c r="K74" s="34"/>
      <c r="L74" s="2" t="s">
        <v>156</v>
      </c>
      <c r="M74" s="60"/>
      <c r="N74" s="60"/>
      <c r="O74" s="60"/>
      <c r="P74" s="60"/>
      <c r="Q74" s="60"/>
      <c r="R74" s="60">
        <v>4980000</v>
      </c>
      <c r="S74" s="60"/>
      <c r="T74" s="60"/>
      <c r="U74" s="61"/>
      <c r="V74" s="61"/>
      <c r="W74" s="60">
        <v>1778000</v>
      </c>
      <c r="X74" s="60"/>
      <c r="Y74" s="67">
        <f t="shared" si="18"/>
        <v>0</v>
      </c>
    </row>
    <row r="75" spans="1:25" ht="63.75" customHeight="1" x14ac:dyDescent="0.3">
      <c r="A75" s="35"/>
      <c r="B75" s="2" t="s">
        <v>110</v>
      </c>
      <c r="C75" s="33"/>
      <c r="D75" s="33">
        <v>8608000</v>
      </c>
      <c r="E75" s="41">
        <v>8608000</v>
      </c>
      <c r="F75" s="37"/>
      <c r="G75" s="38"/>
      <c r="H75" s="34"/>
      <c r="I75" s="33"/>
      <c r="J75" s="34" t="s">
        <v>4</v>
      </c>
      <c r="K75" s="38"/>
      <c r="L75" s="2" t="s">
        <v>156</v>
      </c>
      <c r="M75" s="62"/>
      <c r="N75" s="60">
        <v>2356000</v>
      </c>
      <c r="O75" s="62"/>
      <c r="P75" s="62"/>
      <c r="Q75" s="60">
        <v>3534000</v>
      </c>
      <c r="R75" s="62"/>
      <c r="S75" s="62"/>
      <c r="T75" s="62"/>
      <c r="U75" s="62"/>
      <c r="V75" s="62"/>
      <c r="W75" s="60">
        <f>E75-N75-Q75</f>
        <v>2718000</v>
      </c>
      <c r="X75" s="62"/>
      <c r="Y75" s="67">
        <f t="shared" si="18"/>
        <v>0</v>
      </c>
    </row>
    <row r="76" spans="1:25" ht="75" x14ac:dyDescent="0.3">
      <c r="A76" s="1"/>
      <c r="B76" s="2" t="s">
        <v>111</v>
      </c>
      <c r="C76" s="33"/>
      <c r="D76" s="33">
        <v>3466000</v>
      </c>
      <c r="E76" s="41">
        <v>3466000</v>
      </c>
      <c r="F76" s="33"/>
      <c r="G76" s="34"/>
      <c r="H76" s="34"/>
      <c r="I76" s="33"/>
      <c r="J76" s="34" t="s">
        <v>4</v>
      </c>
      <c r="K76" s="34"/>
      <c r="L76" s="2" t="s">
        <v>156</v>
      </c>
      <c r="M76" s="60"/>
      <c r="N76" s="60"/>
      <c r="O76" s="60">
        <v>2550000</v>
      </c>
      <c r="P76" s="60"/>
      <c r="Q76" s="60"/>
      <c r="R76" s="60"/>
      <c r="S76" s="60"/>
      <c r="T76" s="60"/>
      <c r="U76" s="61"/>
      <c r="V76" s="61"/>
      <c r="W76" s="60">
        <f>E76-O76</f>
        <v>916000</v>
      </c>
      <c r="X76" s="60"/>
      <c r="Y76" s="67">
        <f t="shared" si="18"/>
        <v>0</v>
      </c>
    </row>
    <row r="77" spans="1:25" ht="68.25" customHeight="1" x14ac:dyDescent="0.3">
      <c r="A77" s="1"/>
      <c r="B77" s="2" t="s">
        <v>112</v>
      </c>
      <c r="C77" s="33"/>
      <c r="D77" s="33">
        <v>7419000</v>
      </c>
      <c r="E77" s="41">
        <v>7419000</v>
      </c>
      <c r="F77" s="33"/>
      <c r="G77" s="34"/>
      <c r="H77" s="34"/>
      <c r="I77" s="33"/>
      <c r="J77" s="34" t="s">
        <v>4</v>
      </c>
      <c r="K77" s="34"/>
      <c r="L77" s="2" t="s">
        <v>156</v>
      </c>
      <c r="M77" s="60"/>
      <c r="N77" s="60"/>
      <c r="O77" s="60">
        <v>7419000</v>
      </c>
      <c r="P77" s="60"/>
      <c r="Q77" s="60"/>
      <c r="R77" s="60"/>
      <c r="S77" s="60"/>
      <c r="T77" s="60"/>
      <c r="U77" s="61"/>
      <c r="V77" s="61"/>
      <c r="W77" s="60">
        <f>E77-O77</f>
        <v>0</v>
      </c>
      <c r="X77" s="60"/>
      <c r="Y77" s="67">
        <f t="shared" si="18"/>
        <v>0</v>
      </c>
    </row>
    <row r="78" spans="1:25" ht="56.25" x14ac:dyDescent="0.3">
      <c r="A78" s="1"/>
      <c r="B78" s="2" t="s">
        <v>113</v>
      </c>
      <c r="C78" s="33"/>
      <c r="D78" s="33">
        <v>2110000</v>
      </c>
      <c r="E78" s="41">
        <v>2110000</v>
      </c>
      <c r="F78" s="33"/>
      <c r="G78" s="34"/>
      <c r="H78" s="34">
        <v>1</v>
      </c>
      <c r="I78" s="33">
        <f t="shared" ref="I78:I80" si="19">E78</f>
        <v>2110000</v>
      </c>
      <c r="J78" s="34">
        <v>2</v>
      </c>
      <c r="K78" s="34">
        <v>5</v>
      </c>
      <c r="L78" s="2" t="s">
        <v>160</v>
      </c>
      <c r="M78" s="60"/>
      <c r="N78" s="60"/>
      <c r="O78" s="60"/>
      <c r="P78" s="60"/>
      <c r="Q78" s="60"/>
      <c r="R78" s="60"/>
      <c r="S78" s="60"/>
      <c r="T78" s="60"/>
      <c r="U78" s="61"/>
      <c r="V78" s="61"/>
      <c r="W78" s="60"/>
      <c r="X78" s="60"/>
      <c r="Y78" s="67">
        <f t="shared" si="18"/>
        <v>0</v>
      </c>
    </row>
    <row r="79" spans="1:25" ht="77.25" customHeight="1" x14ac:dyDescent="0.3">
      <c r="A79" s="35"/>
      <c r="B79" s="2" t="s">
        <v>114</v>
      </c>
      <c r="C79" s="33"/>
      <c r="D79" s="33">
        <v>7290000</v>
      </c>
      <c r="E79" s="41">
        <v>7290000</v>
      </c>
      <c r="F79" s="37"/>
      <c r="G79" s="38"/>
      <c r="H79" s="34">
        <v>1</v>
      </c>
      <c r="I79" s="33">
        <f t="shared" si="19"/>
        <v>7290000</v>
      </c>
      <c r="J79" s="34">
        <v>2</v>
      </c>
      <c r="K79" s="34">
        <v>5</v>
      </c>
      <c r="L79" s="2" t="s">
        <v>160</v>
      </c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7">
        <f t="shared" si="18"/>
        <v>0</v>
      </c>
    </row>
    <row r="80" spans="1:25" ht="65.25" customHeight="1" x14ac:dyDescent="0.3">
      <c r="A80" s="1"/>
      <c r="B80" s="2" t="s">
        <v>115</v>
      </c>
      <c r="C80" s="33"/>
      <c r="D80" s="33">
        <v>6400000</v>
      </c>
      <c r="E80" s="41">
        <v>6400000</v>
      </c>
      <c r="F80" s="33"/>
      <c r="G80" s="34"/>
      <c r="H80" s="34">
        <v>1</v>
      </c>
      <c r="I80" s="33">
        <f t="shared" si="19"/>
        <v>6400000</v>
      </c>
      <c r="J80" s="34">
        <v>2</v>
      </c>
      <c r="K80" s="34">
        <v>5</v>
      </c>
      <c r="L80" s="2" t="s">
        <v>160</v>
      </c>
      <c r="M80" s="60"/>
      <c r="N80" s="60"/>
      <c r="O80" s="60"/>
      <c r="P80" s="60"/>
      <c r="Q80" s="60"/>
      <c r="R80" s="60"/>
      <c r="S80" s="60"/>
      <c r="T80" s="60"/>
      <c r="U80" s="61"/>
      <c r="V80" s="61"/>
      <c r="W80" s="60"/>
      <c r="X80" s="60"/>
      <c r="Y80" s="67">
        <f t="shared" si="18"/>
        <v>0</v>
      </c>
    </row>
    <row r="81" spans="1:25" ht="56.25" x14ac:dyDescent="0.3">
      <c r="A81" s="1"/>
      <c r="B81" s="2" t="s">
        <v>116</v>
      </c>
      <c r="C81" s="33"/>
      <c r="D81" s="33">
        <v>1899000</v>
      </c>
      <c r="E81" s="41">
        <v>1899000</v>
      </c>
      <c r="F81" s="33"/>
      <c r="G81" s="34"/>
      <c r="H81" s="34">
        <v>1</v>
      </c>
      <c r="I81" s="33">
        <f t="shared" ref="I81" si="20">E81</f>
        <v>1899000</v>
      </c>
      <c r="J81" s="34">
        <v>2</v>
      </c>
      <c r="K81" s="34">
        <v>5</v>
      </c>
      <c r="L81" s="2" t="s">
        <v>149</v>
      </c>
      <c r="M81" s="60"/>
      <c r="N81" s="60"/>
      <c r="O81" s="60"/>
      <c r="P81" s="60"/>
      <c r="Q81" s="60"/>
      <c r="R81" s="60"/>
      <c r="S81" s="60"/>
      <c r="T81" s="60"/>
      <c r="U81" s="61"/>
      <c r="V81" s="61"/>
      <c r="W81" s="60"/>
      <c r="X81" s="60"/>
      <c r="Y81" s="67">
        <f t="shared" si="18"/>
        <v>0</v>
      </c>
    </row>
    <row r="82" spans="1:25" ht="105" customHeight="1" x14ac:dyDescent="0.3">
      <c r="A82" s="35"/>
      <c r="B82" s="2" t="s">
        <v>117</v>
      </c>
      <c r="C82" s="33"/>
      <c r="D82" s="33">
        <v>3563000</v>
      </c>
      <c r="E82" s="41">
        <v>3563000</v>
      </c>
      <c r="F82" s="37"/>
      <c r="G82" s="38"/>
      <c r="H82" s="34"/>
      <c r="I82" s="33"/>
      <c r="J82" s="34" t="s">
        <v>4</v>
      </c>
      <c r="K82" s="34"/>
      <c r="L82" s="2"/>
      <c r="M82" s="62"/>
      <c r="N82" s="62"/>
      <c r="O82" s="62"/>
      <c r="P82" s="60">
        <v>3554900</v>
      </c>
      <c r="Q82" s="62"/>
      <c r="R82" s="62"/>
      <c r="S82" s="62"/>
      <c r="T82" s="62"/>
      <c r="U82" s="62"/>
      <c r="V82" s="62"/>
      <c r="W82" s="60">
        <v>8100</v>
      </c>
      <c r="X82" s="62"/>
      <c r="Y82" s="67">
        <f t="shared" si="18"/>
        <v>0</v>
      </c>
    </row>
    <row r="83" spans="1:25" ht="75" x14ac:dyDescent="0.3">
      <c r="A83" s="1"/>
      <c r="B83" s="2" t="s">
        <v>118</v>
      </c>
      <c r="C83" s="33"/>
      <c r="D83" s="33">
        <v>3513000</v>
      </c>
      <c r="E83" s="41">
        <v>3513000</v>
      </c>
      <c r="F83" s="33"/>
      <c r="G83" s="34"/>
      <c r="H83" s="34">
        <v>1</v>
      </c>
      <c r="I83" s="33">
        <f>E83</f>
        <v>3513000</v>
      </c>
      <c r="J83" s="34">
        <v>3</v>
      </c>
      <c r="K83" s="34">
        <v>5</v>
      </c>
      <c r="L83" s="2" t="s">
        <v>160</v>
      </c>
      <c r="M83" s="60"/>
      <c r="N83" s="60"/>
      <c r="O83" s="60"/>
      <c r="P83" s="60"/>
      <c r="Q83" s="60"/>
      <c r="R83" s="60"/>
      <c r="S83" s="60"/>
      <c r="T83" s="60"/>
      <c r="U83" s="61"/>
      <c r="V83" s="61"/>
      <c r="W83" s="60"/>
      <c r="X83" s="60"/>
      <c r="Y83" s="67">
        <f t="shared" si="18"/>
        <v>0</v>
      </c>
    </row>
    <row r="84" spans="1:25" ht="37.5" x14ac:dyDescent="0.3">
      <c r="A84" s="45">
        <v>8</v>
      </c>
      <c r="B84" s="46" t="s">
        <v>139</v>
      </c>
      <c r="C84" s="47">
        <f>SUM(C85:C90)</f>
        <v>2636400</v>
      </c>
      <c r="D84" s="47">
        <f t="shared" ref="D84:F84" si="21">SUM(D85:D90)</f>
        <v>0</v>
      </c>
      <c r="E84" s="47">
        <f t="shared" si="21"/>
        <v>2636400</v>
      </c>
      <c r="F84" s="47">
        <f t="shared" si="21"/>
        <v>639140</v>
      </c>
      <c r="G84" s="48"/>
      <c r="H84" s="57">
        <f>SUM(H85:H90)</f>
        <v>0</v>
      </c>
      <c r="I84" s="57">
        <f t="shared" ref="I84:W84" si="22">SUM(I85:I90)</f>
        <v>0</v>
      </c>
      <c r="J84" s="57">
        <f t="shared" si="22"/>
        <v>0</v>
      </c>
      <c r="K84" s="57">
        <f t="shared" si="22"/>
        <v>0</v>
      </c>
      <c r="L84" s="57">
        <f t="shared" si="22"/>
        <v>0</v>
      </c>
      <c r="M84" s="57">
        <f t="shared" si="22"/>
        <v>0</v>
      </c>
      <c r="N84" s="57">
        <f t="shared" si="22"/>
        <v>0</v>
      </c>
      <c r="O84" s="57">
        <f t="shared" si="22"/>
        <v>152600</v>
      </c>
      <c r="P84" s="57">
        <f t="shared" si="22"/>
        <v>0</v>
      </c>
      <c r="Q84" s="57">
        <f t="shared" si="22"/>
        <v>0</v>
      </c>
      <c r="R84" s="57">
        <f t="shared" si="22"/>
        <v>2483800</v>
      </c>
      <c r="S84" s="57">
        <f t="shared" si="22"/>
        <v>0</v>
      </c>
      <c r="T84" s="57">
        <f t="shared" si="22"/>
        <v>0</v>
      </c>
      <c r="U84" s="57">
        <f t="shared" si="22"/>
        <v>0</v>
      </c>
      <c r="V84" s="57">
        <f t="shared" si="22"/>
        <v>0</v>
      </c>
      <c r="W84" s="57">
        <f t="shared" si="22"/>
        <v>0</v>
      </c>
      <c r="X84" s="63"/>
      <c r="Y84" s="67">
        <f t="shared" si="18"/>
        <v>0</v>
      </c>
    </row>
    <row r="85" spans="1:25" ht="42.75" customHeight="1" x14ac:dyDescent="0.3">
      <c r="A85" s="35"/>
      <c r="B85" s="2" t="s">
        <v>119</v>
      </c>
      <c r="C85" s="33">
        <v>68400</v>
      </c>
      <c r="D85" s="33"/>
      <c r="E85" s="41">
        <v>68400</v>
      </c>
      <c r="F85" s="33">
        <v>62140</v>
      </c>
      <c r="G85" s="38"/>
      <c r="H85" s="38">
        <v>0</v>
      </c>
      <c r="I85" s="37"/>
      <c r="J85" s="38"/>
      <c r="K85" s="38"/>
      <c r="L85" s="2" t="s">
        <v>152</v>
      </c>
      <c r="M85" s="62"/>
      <c r="N85" s="62"/>
      <c r="O85" s="62">
        <f>E85</f>
        <v>68400</v>
      </c>
      <c r="P85" s="62"/>
      <c r="Q85" s="62"/>
      <c r="R85" s="62"/>
      <c r="S85" s="62"/>
      <c r="T85" s="62"/>
      <c r="U85" s="62"/>
      <c r="V85" s="62"/>
      <c r="W85" s="62"/>
      <c r="X85" s="62"/>
      <c r="Y85" s="67">
        <f t="shared" si="18"/>
        <v>0</v>
      </c>
    </row>
    <row r="86" spans="1:25" ht="44.25" customHeight="1" x14ac:dyDescent="0.3">
      <c r="A86" s="1"/>
      <c r="B86" s="2" t="s">
        <v>120</v>
      </c>
      <c r="C86" s="33">
        <v>84200</v>
      </c>
      <c r="D86" s="33"/>
      <c r="E86" s="41">
        <v>84200</v>
      </c>
      <c r="F86" s="33">
        <v>84200</v>
      </c>
      <c r="G86" s="34"/>
      <c r="H86" s="34">
        <v>0</v>
      </c>
      <c r="I86" s="33"/>
      <c r="J86" s="34"/>
      <c r="K86" s="34"/>
      <c r="L86" s="2" t="s">
        <v>152</v>
      </c>
      <c r="M86" s="60"/>
      <c r="N86" s="60"/>
      <c r="O86" s="60">
        <f>E86</f>
        <v>84200</v>
      </c>
      <c r="P86" s="60"/>
      <c r="Q86" s="60"/>
      <c r="R86" s="60"/>
      <c r="S86" s="60"/>
      <c r="T86" s="60"/>
      <c r="U86" s="61"/>
      <c r="V86" s="61"/>
      <c r="W86" s="60"/>
      <c r="X86" s="60"/>
      <c r="Y86" s="67">
        <f t="shared" si="18"/>
        <v>0</v>
      </c>
    </row>
    <row r="87" spans="1:25" ht="37.5" x14ac:dyDescent="0.3">
      <c r="A87" s="1"/>
      <c r="B87" s="2" t="s">
        <v>121</v>
      </c>
      <c r="C87" s="33">
        <v>1742100</v>
      </c>
      <c r="D87" s="33"/>
      <c r="E87" s="41">
        <v>1742100</v>
      </c>
      <c r="F87" s="33">
        <v>172100</v>
      </c>
      <c r="G87" s="34"/>
      <c r="H87" s="34">
        <v>0</v>
      </c>
      <c r="I87" s="33"/>
      <c r="J87" s="34"/>
      <c r="K87" s="34"/>
      <c r="L87" s="2" t="s">
        <v>152</v>
      </c>
      <c r="M87" s="60"/>
      <c r="N87" s="60"/>
      <c r="O87" s="60"/>
      <c r="P87" s="60"/>
      <c r="Q87" s="60"/>
      <c r="R87" s="60">
        <f>E87</f>
        <v>1742100</v>
      </c>
      <c r="S87" s="60"/>
      <c r="T87" s="60"/>
      <c r="U87" s="61"/>
      <c r="V87" s="61"/>
      <c r="W87" s="60"/>
      <c r="X87" s="60"/>
      <c r="Y87" s="67">
        <f t="shared" si="18"/>
        <v>0</v>
      </c>
    </row>
    <row r="88" spans="1:25" ht="42.75" customHeight="1" x14ac:dyDescent="0.3">
      <c r="A88" s="35"/>
      <c r="B88" s="2" t="s">
        <v>122</v>
      </c>
      <c r="C88" s="33">
        <v>118000</v>
      </c>
      <c r="D88" s="33"/>
      <c r="E88" s="41">
        <v>118000</v>
      </c>
      <c r="F88" s="33">
        <v>118000</v>
      </c>
      <c r="G88" s="38"/>
      <c r="H88" s="38">
        <v>0</v>
      </c>
      <c r="I88" s="37"/>
      <c r="J88" s="38"/>
      <c r="K88" s="38"/>
      <c r="L88" s="2" t="s">
        <v>152</v>
      </c>
      <c r="M88" s="62"/>
      <c r="N88" s="62"/>
      <c r="O88" s="62"/>
      <c r="P88" s="62"/>
      <c r="Q88" s="62"/>
      <c r="R88" s="62">
        <f>E88</f>
        <v>118000</v>
      </c>
      <c r="S88" s="62"/>
      <c r="T88" s="62"/>
      <c r="U88" s="62"/>
      <c r="V88" s="62"/>
      <c r="W88" s="62"/>
      <c r="X88" s="62"/>
      <c r="Y88" s="67">
        <f t="shared" si="18"/>
        <v>0</v>
      </c>
    </row>
    <row r="89" spans="1:25" ht="37.5" x14ac:dyDescent="0.3">
      <c r="A89" s="1"/>
      <c r="B89" s="2" t="s">
        <v>123</v>
      </c>
      <c r="C89" s="33">
        <v>281500</v>
      </c>
      <c r="D89" s="33"/>
      <c r="E89" s="41">
        <v>281500</v>
      </c>
      <c r="F89" s="33"/>
      <c r="G89" s="34"/>
      <c r="H89" s="34">
        <v>0</v>
      </c>
      <c r="I89" s="33"/>
      <c r="J89" s="34"/>
      <c r="K89" s="34"/>
      <c r="L89" s="2" t="s">
        <v>152</v>
      </c>
      <c r="M89" s="60"/>
      <c r="N89" s="60"/>
      <c r="O89" s="60"/>
      <c r="P89" s="60"/>
      <c r="Q89" s="60"/>
      <c r="R89" s="60">
        <f>E89</f>
        <v>281500</v>
      </c>
      <c r="S89" s="60"/>
      <c r="T89" s="60"/>
      <c r="U89" s="61"/>
      <c r="V89" s="61"/>
      <c r="W89" s="60"/>
      <c r="X89" s="60"/>
      <c r="Y89" s="67">
        <f t="shared" si="18"/>
        <v>0</v>
      </c>
    </row>
    <row r="90" spans="1:25" ht="40.5" customHeight="1" x14ac:dyDescent="0.3">
      <c r="A90" s="1"/>
      <c r="B90" s="2" t="s">
        <v>124</v>
      </c>
      <c r="C90" s="33">
        <v>342200</v>
      </c>
      <c r="D90" s="33"/>
      <c r="E90" s="41">
        <v>342200</v>
      </c>
      <c r="F90" s="33">
        <v>202700</v>
      </c>
      <c r="G90" s="34"/>
      <c r="H90" s="34">
        <v>0</v>
      </c>
      <c r="I90" s="33"/>
      <c r="J90" s="34"/>
      <c r="K90" s="34"/>
      <c r="L90" s="2" t="s">
        <v>152</v>
      </c>
      <c r="M90" s="60"/>
      <c r="N90" s="60"/>
      <c r="O90" s="60"/>
      <c r="P90" s="60"/>
      <c r="Q90" s="60"/>
      <c r="R90" s="60">
        <f>E90</f>
        <v>342200</v>
      </c>
      <c r="S90" s="60"/>
      <c r="T90" s="60"/>
      <c r="U90" s="61"/>
      <c r="V90" s="61"/>
      <c r="W90" s="60"/>
      <c r="X90" s="60"/>
      <c r="Y90" s="67">
        <f t="shared" si="18"/>
        <v>0</v>
      </c>
    </row>
    <row r="91" spans="1:25" ht="56.25" x14ac:dyDescent="0.3">
      <c r="A91" s="51">
        <v>9</v>
      </c>
      <c r="B91" s="46" t="s">
        <v>127</v>
      </c>
      <c r="C91" s="47">
        <f>SUM(C92:C97)</f>
        <v>16935800</v>
      </c>
      <c r="D91" s="47"/>
      <c r="E91" s="44">
        <f>SUM(E92:E97)</f>
        <v>16935800</v>
      </c>
      <c r="F91" s="55">
        <f t="shared" ref="F91:W91" si="23">SUM(F92:F97)</f>
        <v>3478640</v>
      </c>
      <c r="G91" s="55">
        <f t="shared" si="23"/>
        <v>0</v>
      </c>
      <c r="H91" s="55">
        <f t="shared" si="23"/>
        <v>0</v>
      </c>
      <c r="I91" s="55">
        <f t="shared" si="23"/>
        <v>0</v>
      </c>
      <c r="J91" s="55">
        <f t="shared" si="23"/>
        <v>0</v>
      </c>
      <c r="K91" s="44">
        <f t="shared" si="23"/>
        <v>0</v>
      </c>
      <c r="L91" s="44">
        <f t="shared" si="23"/>
        <v>0</v>
      </c>
      <c r="M91" s="55">
        <f t="shared" si="23"/>
        <v>2880000</v>
      </c>
      <c r="N91" s="55">
        <f t="shared" si="23"/>
        <v>0</v>
      </c>
      <c r="O91" s="55">
        <f t="shared" si="23"/>
        <v>984000</v>
      </c>
      <c r="P91" s="55">
        <f t="shared" si="23"/>
        <v>0</v>
      </c>
      <c r="Q91" s="55">
        <f t="shared" si="23"/>
        <v>0</v>
      </c>
      <c r="R91" s="55">
        <f t="shared" si="23"/>
        <v>12935800</v>
      </c>
      <c r="S91" s="55">
        <f t="shared" si="23"/>
        <v>0</v>
      </c>
      <c r="T91" s="55">
        <f t="shared" si="23"/>
        <v>0</v>
      </c>
      <c r="U91" s="55">
        <f t="shared" si="23"/>
        <v>0</v>
      </c>
      <c r="V91" s="55">
        <f t="shared" si="23"/>
        <v>0</v>
      </c>
      <c r="W91" s="55">
        <f t="shared" si="23"/>
        <v>136000</v>
      </c>
      <c r="X91" s="63"/>
      <c r="Y91" s="67">
        <f t="shared" si="18"/>
        <v>0</v>
      </c>
    </row>
    <row r="92" spans="1:25" ht="45" customHeight="1" x14ac:dyDescent="0.3">
      <c r="A92" s="1"/>
      <c r="B92" s="2" t="s">
        <v>128</v>
      </c>
      <c r="C92" s="33">
        <v>2936600</v>
      </c>
      <c r="D92" s="33"/>
      <c r="E92" s="41">
        <v>2936600</v>
      </c>
      <c r="F92" s="37"/>
      <c r="G92" s="38"/>
      <c r="H92" s="38">
        <v>0</v>
      </c>
      <c r="I92" s="37"/>
      <c r="J92" s="38"/>
      <c r="K92" s="38"/>
      <c r="L92" s="2" t="s">
        <v>152</v>
      </c>
      <c r="M92" s="62"/>
      <c r="N92" s="62"/>
      <c r="O92" s="62"/>
      <c r="P92" s="62"/>
      <c r="Q92" s="62"/>
      <c r="R92" s="62">
        <f>E92</f>
        <v>2936600</v>
      </c>
      <c r="S92" s="62"/>
      <c r="T92" s="62"/>
      <c r="U92" s="62"/>
      <c r="V92" s="62"/>
      <c r="W92" s="62"/>
      <c r="X92" s="62"/>
      <c r="Y92" s="67">
        <f t="shared" si="18"/>
        <v>0</v>
      </c>
    </row>
    <row r="93" spans="1:25" ht="24" customHeight="1" x14ac:dyDescent="0.3">
      <c r="A93" s="1"/>
      <c r="B93" s="2" t="s">
        <v>129</v>
      </c>
      <c r="C93" s="33">
        <v>3000000</v>
      </c>
      <c r="D93" s="33"/>
      <c r="E93" s="41">
        <v>3000000</v>
      </c>
      <c r="F93" s="33"/>
      <c r="G93" s="34"/>
      <c r="H93" s="34">
        <v>0</v>
      </c>
      <c r="I93" s="33"/>
      <c r="J93" s="34"/>
      <c r="K93" s="34"/>
      <c r="L93" s="2" t="s">
        <v>152</v>
      </c>
      <c r="M93" s="60"/>
      <c r="N93" s="60"/>
      <c r="O93" s="60"/>
      <c r="P93" s="60"/>
      <c r="Q93" s="60"/>
      <c r="R93" s="60">
        <f>E93</f>
        <v>3000000</v>
      </c>
      <c r="S93" s="60"/>
      <c r="T93" s="60"/>
      <c r="U93" s="61"/>
      <c r="V93" s="61"/>
      <c r="W93" s="60"/>
      <c r="X93" s="60"/>
      <c r="Y93" s="67">
        <f t="shared" si="18"/>
        <v>0</v>
      </c>
    </row>
    <row r="94" spans="1:25" ht="37.5" x14ac:dyDescent="0.3">
      <c r="A94" s="1"/>
      <c r="B94" s="2" t="s">
        <v>130</v>
      </c>
      <c r="C94" s="33">
        <v>2999200</v>
      </c>
      <c r="D94" s="33"/>
      <c r="E94" s="41">
        <v>2999200</v>
      </c>
      <c r="F94" s="33"/>
      <c r="G94" s="34"/>
      <c r="H94" s="34">
        <v>0</v>
      </c>
      <c r="I94" s="33"/>
      <c r="J94" s="34"/>
      <c r="K94" s="34"/>
      <c r="L94" s="2" t="s">
        <v>152</v>
      </c>
      <c r="M94" s="60"/>
      <c r="N94" s="60"/>
      <c r="O94" s="60"/>
      <c r="P94" s="60"/>
      <c r="Q94" s="60"/>
      <c r="R94" s="60">
        <f>E94</f>
        <v>2999200</v>
      </c>
      <c r="S94" s="60"/>
      <c r="T94" s="60"/>
      <c r="U94" s="61"/>
      <c r="V94" s="61"/>
      <c r="W94" s="60"/>
      <c r="X94" s="60"/>
      <c r="Y94" s="67">
        <f t="shared" si="18"/>
        <v>0</v>
      </c>
    </row>
    <row r="95" spans="1:25" ht="42" customHeight="1" x14ac:dyDescent="0.3">
      <c r="A95" s="1"/>
      <c r="B95" s="2" t="s">
        <v>131</v>
      </c>
      <c r="C95" s="33">
        <v>1000000</v>
      </c>
      <c r="D95" s="33"/>
      <c r="E95" s="41">
        <v>1000000</v>
      </c>
      <c r="F95" s="33">
        <v>590640</v>
      </c>
      <c r="G95" s="38"/>
      <c r="H95" s="38">
        <v>0</v>
      </c>
      <c r="I95" s="37"/>
      <c r="J95" s="38"/>
      <c r="K95" s="38"/>
      <c r="L95" s="2" t="s">
        <v>152</v>
      </c>
      <c r="M95" s="62"/>
      <c r="N95" s="62"/>
      <c r="O95" s="60">
        <v>984000</v>
      </c>
      <c r="P95" s="62"/>
      <c r="Q95" s="62"/>
      <c r="R95" s="62"/>
      <c r="S95" s="62"/>
      <c r="T95" s="62"/>
      <c r="U95" s="62"/>
      <c r="V95" s="62"/>
      <c r="W95" s="62">
        <f>E95-M95-N95-O95-P95-Q95-R95-S95-T95-U95+V95</f>
        <v>16000</v>
      </c>
      <c r="X95" s="62"/>
      <c r="Y95" s="67">
        <f t="shared" si="18"/>
        <v>0</v>
      </c>
    </row>
    <row r="96" spans="1:25" ht="37.5" x14ac:dyDescent="0.3">
      <c r="A96" s="1"/>
      <c r="B96" s="2" t="s">
        <v>132</v>
      </c>
      <c r="C96" s="33">
        <v>3000000</v>
      </c>
      <c r="D96" s="33"/>
      <c r="E96" s="41">
        <v>3000000</v>
      </c>
      <c r="F96" s="33">
        <v>2888000</v>
      </c>
      <c r="G96" s="34"/>
      <c r="H96" s="34">
        <v>0</v>
      </c>
      <c r="I96" s="33"/>
      <c r="J96" s="34"/>
      <c r="K96" s="34"/>
      <c r="L96" s="2" t="s">
        <v>152</v>
      </c>
      <c r="M96" s="60">
        <v>2880000</v>
      </c>
      <c r="N96" s="60"/>
      <c r="O96" s="60"/>
      <c r="P96" s="60"/>
      <c r="Q96" s="60"/>
      <c r="R96" s="60"/>
      <c r="S96" s="60"/>
      <c r="T96" s="60"/>
      <c r="U96" s="61"/>
      <c r="V96" s="61"/>
      <c r="W96" s="60">
        <f>E96-M96</f>
        <v>120000</v>
      </c>
      <c r="X96" s="60"/>
      <c r="Y96" s="67">
        <f t="shared" si="18"/>
        <v>0</v>
      </c>
    </row>
    <row r="97" spans="1:25" ht="43.5" customHeight="1" x14ac:dyDescent="0.3">
      <c r="A97" s="1"/>
      <c r="B97" s="2" t="s">
        <v>133</v>
      </c>
      <c r="C97" s="33">
        <v>4000000</v>
      </c>
      <c r="D97" s="33"/>
      <c r="E97" s="41">
        <v>4000000</v>
      </c>
      <c r="F97" s="33"/>
      <c r="G97" s="34"/>
      <c r="H97" s="34">
        <v>0</v>
      </c>
      <c r="I97" s="33"/>
      <c r="J97" s="34"/>
      <c r="K97" s="34"/>
      <c r="L97" s="2" t="s">
        <v>152</v>
      </c>
      <c r="M97" s="60"/>
      <c r="N97" s="60"/>
      <c r="O97" s="60"/>
      <c r="P97" s="60"/>
      <c r="Q97" s="60"/>
      <c r="R97" s="60">
        <f>E97</f>
        <v>4000000</v>
      </c>
      <c r="S97" s="60"/>
      <c r="T97" s="60"/>
      <c r="U97" s="61"/>
      <c r="V97" s="61"/>
      <c r="W97" s="60"/>
      <c r="X97" s="60"/>
      <c r="Y97" s="67">
        <f t="shared" si="18"/>
        <v>0</v>
      </c>
    </row>
    <row r="98" spans="1:25" ht="4.5" customHeight="1" x14ac:dyDescent="0.3">
      <c r="A98" s="8"/>
      <c r="B98" s="9"/>
      <c r="C98" s="39"/>
      <c r="D98" s="39"/>
      <c r="E98" s="32">
        <f t="shared" ref="E98" si="24">C98+D98</f>
        <v>0</v>
      </c>
      <c r="F98" s="39"/>
      <c r="G98" s="40"/>
      <c r="H98" s="40"/>
      <c r="I98" s="39"/>
      <c r="J98" s="40"/>
      <c r="K98" s="40"/>
      <c r="L98" s="9"/>
      <c r="M98" s="64"/>
      <c r="N98" s="64"/>
      <c r="O98" s="64"/>
      <c r="P98" s="64"/>
      <c r="Q98" s="64"/>
      <c r="R98" s="64"/>
      <c r="S98" s="64"/>
      <c r="T98" s="64"/>
      <c r="U98" s="65"/>
      <c r="V98" s="65"/>
      <c r="W98" s="64"/>
      <c r="X98" s="64"/>
    </row>
    <row r="99" spans="1:25" ht="22.5" customHeight="1" x14ac:dyDescent="0.3">
      <c r="A99" s="202" t="s">
        <v>29</v>
      </c>
      <c r="B99" s="203"/>
      <c r="C99" s="19">
        <f>C7+C9+C15+C17+C22+C26+C28+C33+C84+C91</f>
        <v>51983600</v>
      </c>
      <c r="D99" s="19">
        <f t="shared" ref="D99:W99" si="25">D7+D9+D15+D17+D22+D26+D28+D33+D84+D91</f>
        <v>374333600</v>
      </c>
      <c r="E99" s="19">
        <f t="shared" si="25"/>
        <v>426317200</v>
      </c>
      <c r="F99" s="19">
        <f t="shared" si="25"/>
        <v>10198532.27</v>
      </c>
      <c r="G99" s="19">
        <f t="shared" si="25"/>
        <v>0</v>
      </c>
      <c r="H99" s="56">
        <f t="shared" si="25"/>
        <v>36</v>
      </c>
      <c r="I99" s="19">
        <f t="shared" si="25"/>
        <v>245242000</v>
      </c>
      <c r="J99" s="19">
        <f t="shared" si="25"/>
        <v>4</v>
      </c>
      <c r="K99" s="19">
        <f t="shared" si="25"/>
        <v>0</v>
      </c>
      <c r="L99" s="19">
        <f t="shared" si="25"/>
        <v>0</v>
      </c>
      <c r="M99" s="19">
        <f t="shared" si="25"/>
        <v>4880000</v>
      </c>
      <c r="N99" s="19">
        <f t="shared" si="25"/>
        <v>7399000</v>
      </c>
      <c r="O99" s="19">
        <f t="shared" si="25"/>
        <v>27138600</v>
      </c>
      <c r="P99" s="19">
        <f t="shared" si="25"/>
        <v>16328400</v>
      </c>
      <c r="Q99" s="19">
        <f t="shared" si="25"/>
        <v>54629900</v>
      </c>
      <c r="R99" s="19">
        <f t="shared" si="25"/>
        <v>25567600</v>
      </c>
      <c r="S99" s="19">
        <f t="shared" si="25"/>
        <v>10127000</v>
      </c>
      <c r="T99" s="19">
        <f t="shared" si="25"/>
        <v>1000000</v>
      </c>
      <c r="U99" s="19">
        <f t="shared" si="25"/>
        <v>1000000</v>
      </c>
      <c r="V99" s="19">
        <f t="shared" si="25"/>
        <v>8839000</v>
      </c>
      <c r="W99" s="19">
        <f t="shared" si="25"/>
        <v>24165700</v>
      </c>
      <c r="X99" s="56"/>
    </row>
    <row r="100" spans="1:25" ht="22.5" customHeight="1" x14ac:dyDescent="0.3">
      <c r="A100" s="23"/>
      <c r="B100" s="23"/>
      <c r="C100" s="29"/>
      <c r="D100" s="29"/>
      <c r="E100" s="29"/>
      <c r="F100" s="69"/>
      <c r="G100" s="23"/>
      <c r="H100" s="23"/>
      <c r="I100" s="31"/>
      <c r="J100" s="23"/>
      <c r="K100" s="30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5" ht="22.5" customHeight="1" x14ac:dyDescent="0.3">
      <c r="A101" s="212" t="s">
        <v>174</v>
      </c>
      <c r="B101" s="212"/>
      <c r="C101" s="212"/>
      <c r="D101" s="212"/>
      <c r="E101" s="212"/>
      <c r="F101" s="212"/>
      <c r="G101" s="212"/>
      <c r="H101" s="212"/>
      <c r="I101" s="212"/>
      <c r="J101" s="212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 x14ac:dyDescent="0.3">
      <c r="A102" s="30" t="s">
        <v>175</v>
      </c>
      <c r="B102" s="30"/>
      <c r="C102" s="30"/>
      <c r="D102" s="30"/>
      <c r="E102" s="30"/>
      <c r="F102" s="30"/>
      <c r="G102" s="23"/>
      <c r="H102" s="23"/>
      <c r="I102" s="31"/>
      <c r="J102" s="23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 x14ac:dyDescent="0.3">
      <c r="A103" s="212"/>
      <c r="B103" s="212"/>
      <c r="C103" s="212"/>
      <c r="D103" s="212"/>
      <c r="E103" s="212"/>
      <c r="F103" s="212"/>
      <c r="G103" s="23"/>
      <c r="H103" s="23"/>
      <c r="I103" s="31"/>
      <c r="J103" s="23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 x14ac:dyDescent="0.35">
      <c r="A104" s="24"/>
      <c r="B104" s="15" t="s">
        <v>27</v>
      </c>
      <c r="C104" s="24"/>
      <c r="D104" s="24"/>
      <c r="E104" s="24"/>
      <c r="F104" s="24"/>
      <c r="G104" s="25"/>
      <c r="H104" s="25"/>
      <c r="I104" s="66"/>
      <c r="J104" s="25"/>
      <c r="Q104" s="13"/>
      <c r="R104" s="13"/>
      <c r="S104" s="13"/>
      <c r="T104" s="13"/>
    </row>
    <row r="105" spans="1:25" ht="21.75" customHeight="1" x14ac:dyDescent="0.35">
      <c r="A105" s="26">
        <v>1</v>
      </c>
      <c r="B105" s="15" t="s">
        <v>35</v>
      </c>
      <c r="C105" s="24"/>
      <c r="D105" s="24"/>
      <c r="E105" s="24"/>
      <c r="F105" s="24"/>
      <c r="G105" s="25"/>
      <c r="H105" s="25"/>
      <c r="I105" s="66"/>
      <c r="J105" s="25"/>
      <c r="Q105" s="13"/>
      <c r="R105" s="13"/>
      <c r="S105" s="13"/>
      <c r="T105" s="13"/>
    </row>
    <row r="106" spans="1:25" ht="21" x14ac:dyDescent="0.35">
      <c r="A106" s="27">
        <v>2</v>
      </c>
      <c r="B106" s="28" t="s">
        <v>28</v>
      </c>
      <c r="C106" s="28"/>
      <c r="D106" s="28"/>
      <c r="E106" s="24"/>
      <c r="F106" s="24"/>
      <c r="G106" s="25"/>
      <c r="H106" s="25"/>
      <c r="I106" s="24"/>
      <c r="J106" s="25"/>
    </row>
    <row r="107" spans="1:25" ht="21" x14ac:dyDescent="0.35">
      <c r="A107" s="25"/>
      <c r="B107" s="24" t="s">
        <v>38</v>
      </c>
      <c r="C107" s="24"/>
      <c r="D107" s="24"/>
      <c r="E107" s="24"/>
      <c r="F107" s="24"/>
      <c r="G107" s="25"/>
      <c r="H107" s="25"/>
      <c r="I107" s="24"/>
      <c r="J107" s="25"/>
    </row>
    <row r="108" spans="1:25" ht="21" x14ac:dyDescent="0.35">
      <c r="A108" s="25"/>
      <c r="B108" s="24" t="s">
        <v>39</v>
      </c>
      <c r="C108" s="24"/>
      <c r="D108" s="24"/>
      <c r="E108" s="24"/>
      <c r="F108" s="24"/>
      <c r="G108" s="25"/>
      <c r="H108" s="25"/>
      <c r="I108" s="24"/>
      <c r="J108" s="25"/>
    </row>
    <row r="109" spans="1:25" ht="21" x14ac:dyDescent="0.35">
      <c r="A109" s="25"/>
      <c r="B109" s="24" t="s">
        <v>40</v>
      </c>
      <c r="C109" s="24"/>
      <c r="D109" s="24"/>
      <c r="E109" s="24"/>
      <c r="F109" s="24"/>
      <c r="G109" s="25"/>
      <c r="H109" s="25"/>
      <c r="I109" s="24"/>
      <c r="J109" s="25"/>
    </row>
    <row r="110" spans="1:25" ht="21" x14ac:dyDescent="0.35">
      <c r="A110" s="25"/>
      <c r="B110" s="24" t="s">
        <v>41</v>
      </c>
      <c r="C110" s="24"/>
      <c r="D110" s="24"/>
      <c r="E110" s="24"/>
      <c r="F110" s="24"/>
      <c r="G110" s="25"/>
      <c r="H110" s="25"/>
      <c r="I110" s="24"/>
      <c r="J110" s="25"/>
    </row>
    <row r="111" spans="1:25" ht="21" x14ac:dyDescent="0.35">
      <c r="A111" s="25"/>
      <c r="B111" s="24" t="s">
        <v>42</v>
      </c>
      <c r="C111" s="24"/>
      <c r="D111" s="24"/>
      <c r="E111" s="24"/>
      <c r="F111" s="24"/>
      <c r="G111" s="25"/>
      <c r="H111" s="25"/>
      <c r="I111" s="24"/>
      <c r="J111" s="25"/>
    </row>
    <row r="112" spans="1:25" ht="21" x14ac:dyDescent="0.35">
      <c r="A112" s="25"/>
      <c r="B112" s="24" t="s">
        <v>43</v>
      </c>
      <c r="C112" s="24"/>
      <c r="D112" s="24"/>
      <c r="E112" s="24"/>
      <c r="F112" s="24"/>
      <c r="G112" s="25"/>
      <c r="H112" s="25"/>
      <c r="I112" s="24"/>
      <c r="J112" s="25"/>
    </row>
    <row r="113" spans="1:10" ht="21" x14ac:dyDescent="0.35">
      <c r="A113" s="25"/>
      <c r="B113" s="24" t="s">
        <v>44</v>
      </c>
      <c r="C113" s="24"/>
      <c r="D113" s="24"/>
      <c r="E113" s="24"/>
      <c r="F113" s="24"/>
      <c r="G113" s="25"/>
      <c r="H113" s="25"/>
      <c r="I113" s="24"/>
      <c r="J113" s="25"/>
    </row>
    <row r="114" spans="1:10" ht="21" x14ac:dyDescent="0.35">
      <c r="A114" s="25"/>
      <c r="B114" s="24" t="s">
        <v>45</v>
      </c>
      <c r="C114" s="24"/>
      <c r="D114" s="24"/>
      <c r="E114" s="24"/>
      <c r="F114" s="24"/>
      <c r="G114" s="25"/>
      <c r="H114" s="25"/>
      <c r="I114" s="24"/>
      <c r="J114" s="25"/>
    </row>
    <row r="115" spans="1:10" ht="21" x14ac:dyDescent="0.35">
      <c r="A115" s="25"/>
      <c r="B115" s="24" t="s">
        <v>46</v>
      </c>
      <c r="C115" s="24"/>
      <c r="D115" s="24"/>
      <c r="E115" s="24"/>
      <c r="F115" s="24"/>
      <c r="G115" s="25"/>
      <c r="H115" s="25"/>
      <c r="I115" s="24"/>
      <c r="J115" s="25"/>
    </row>
    <row r="116" spans="1:10" ht="21" x14ac:dyDescent="0.35">
      <c r="A116" s="25"/>
      <c r="B116" s="24" t="s">
        <v>47</v>
      </c>
      <c r="C116" s="24"/>
      <c r="D116" s="24"/>
      <c r="E116" s="24"/>
      <c r="F116" s="24"/>
      <c r="G116" s="25"/>
      <c r="H116" s="25"/>
      <c r="I116" s="24"/>
      <c r="J116" s="25"/>
    </row>
    <row r="117" spans="1:10" ht="21" x14ac:dyDescent="0.35">
      <c r="A117" s="27">
        <v>3</v>
      </c>
      <c r="B117" s="28" t="s">
        <v>48</v>
      </c>
      <c r="C117" s="24"/>
      <c r="D117" s="24"/>
      <c r="E117" s="24"/>
      <c r="F117" s="24"/>
      <c r="G117" s="24"/>
      <c r="H117" s="25"/>
      <c r="I117" s="24"/>
      <c r="J117" s="24"/>
    </row>
    <row r="118" spans="1:10" ht="21" x14ac:dyDescent="0.35">
      <c r="A118" s="27">
        <v>4</v>
      </c>
      <c r="B118" s="28" t="s">
        <v>49</v>
      </c>
      <c r="C118" s="24"/>
      <c r="D118" s="24"/>
      <c r="E118" s="24"/>
      <c r="F118" s="24"/>
      <c r="G118" s="24"/>
      <c r="H118" s="25"/>
      <c r="I118" s="24"/>
      <c r="J118" s="24"/>
    </row>
    <row r="119" spans="1:10" ht="21" x14ac:dyDescent="0.35">
      <c r="A119" s="27">
        <v>5</v>
      </c>
      <c r="B119" s="28" t="s">
        <v>37</v>
      </c>
      <c r="C119" s="24"/>
      <c r="D119" s="24"/>
      <c r="E119" s="24"/>
      <c r="F119" s="24"/>
      <c r="G119" s="24"/>
      <c r="H119" s="25"/>
      <c r="I119" s="24"/>
      <c r="J119" s="24"/>
    </row>
  </sheetData>
  <autoFilter ref="J1:J119" xr:uid="{00000000-0009-0000-0000-000005000000}"/>
  <mergeCells count="17">
    <mergeCell ref="A101:J101"/>
    <mergeCell ref="A103:F103"/>
    <mergeCell ref="A99:B99"/>
    <mergeCell ref="F5:F6"/>
    <mergeCell ref="G5:G6"/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2</vt:i4>
      </vt:variant>
    </vt:vector>
  </HeadingPairs>
  <TitlesOfParts>
    <vt:vector size="6" baseType="lpstr">
      <vt:lpstr>แบบ 01-69</vt:lpstr>
      <vt:lpstr>แบบ 02-69 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2025-10-29T09:11:08Z</cp:lastPrinted>
  <dcterms:created xsi:type="dcterms:W3CDTF">2018-05-02T06:23:16Z</dcterms:created>
  <dcterms:modified xsi:type="dcterms:W3CDTF">2025-10-30T09:01:20Z</dcterms:modified>
</cp:coreProperties>
</file>